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4435" windowHeight="11250"/>
  </bookViews>
  <sheets>
    <sheet name="Sommaire" sheetId="4" r:id="rId1"/>
    <sheet name="3.1" sheetId="5" r:id="rId2"/>
    <sheet name="3.2" sheetId="6" r:id="rId3"/>
    <sheet name="3.3" sheetId="7" r:id="rId4"/>
    <sheet name="3.4" sheetId="11" r:id="rId5"/>
    <sheet name="3.5" sheetId="15" r:id="rId6"/>
    <sheet name="3.6" sheetId="13" r:id="rId7"/>
    <sheet name="3.7" sheetId="19" r:id="rId8"/>
    <sheet name="3.8" sheetId="16" r:id="rId9"/>
    <sheet name="3.9" sheetId="17" r:id="rId10"/>
    <sheet name="3.10" sheetId="18" r:id="rId11"/>
    <sheet name="3.11" sheetId="32" r:id="rId12"/>
    <sheet name="3.12" sheetId="27" r:id="rId13"/>
    <sheet name="3.13" sheetId="28" r:id="rId14"/>
    <sheet name="3.14" sheetId="29" r:id="rId15"/>
    <sheet name="3.15" sheetId="30" r:id="rId16"/>
    <sheet name="3.16" sheetId="31" r:id="rId17"/>
    <sheet name="3.17" sheetId="26" r:id="rId18"/>
    <sheet name="3.18" sheetId="25" r:id="rId19"/>
    <sheet name="3.19" sheetId="33" r:id="rId20"/>
    <sheet name="3.20" sheetId="34" r:id="rId21"/>
    <sheet name="3.21" sheetId="35" r:id="rId22"/>
    <sheet name="3.22" sheetId="36" r:id="rId23"/>
  </sheets>
  <definedNames>
    <definedName name="_xlnm._FilterDatabase" localSheetId="0" hidden="1">Sommaire!$A$1:$C$7</definedName>
    <definedName name="DonnéesExternes_1" localSheetId="7">'3.7'!$A$5:$D$21</definedName>
    <definedName name="_xlnm.Print_Titles" localSheetId="0">Sommaire!$1:$1</definedName>
    <definedName name="_xlnm.Print_Area" localSheetId="1">'3.1'!$A$3:$I$26</definedName>
    <definedName name="_xlnm.Print_Area" localSheetId="2">'3.2'!$A$3:$I$26</definedName>
    <definedName name="_xlnm.Print_Area" localSheetId="3">'3.3'!$A$3:$H$22</definedName>
    <definedName name="_xlnm.Print_Area" localSheetId="4">'3.4'!$A$3:$H$34</definedName>
    <definedName name="_xlnm.Print_Area" localSheetId="5">'3.5'!$A$3:$N$84</definedName>
    <definedName name="_xlnm.Print_Area" localSheetId="6">'3.6'!$A$3:$D$12</definedName>
    <definedName name="_xlnm.Print_Area" localSheetId="0">Sommaire!$B$1:$E$23</definedName>
  </definedNames>
  <calcPr calcId="145621"/>
</workbook>
</file>

<file path=xl/calcChain.xml><?xml version="1.0" encoding="utf-8"?>
<calcChain xmlns="http://schemas.openxmlformats.org/spreadsheetml/2006/main">
  <c r="I15" i="25" l="1"/>
  <c r="K10" i="25"/>
  <c r="J10" i="25"/>
  <c r="I10" i="25"/>
  <c r="F10" i="25"/>
  <c r="E10" i="25"/>
  <c r="D10" i="25"/>
  <c r="C10" i="25"/>
  <c r="B10" i="25"/>
  <c r="K8" i="25"/>
  <c r="J8" i="25"/>
  <c r="I8" i="25"/>
  <c r="K7" i="25"/>
  <c r="J7" i="25"/>
  <c r="J6" i="25" s="1"/>
  <c r="J23" i="25" s="1"/>
  <c r="I7" i="25"/>
  <c r="K6" i="25"/>
  <c r="K23" i="25" s="1"/>
  <c r="I6" i="25" l="1"/>
  <c r="I23" i="25" s="1"/>
  <c r="I24" i="25" s="1"/>
  <c r="I26" i="25" s="1"/>
  <c r="J25" i="25"/>
  <c r="J24" i="25"/>
  <c r="J26" i="25" s="1"/>
  <c r="K24" i="25"/>
  <c r="K26" i="25" s="1"/>
  <c r="K25" i="25"/>
</calcChain>
</file>

<file path=xl/connections.xml><?xml version="1.0" encoding="utf-8"?>
<connections xmlns="http://schemas.openxmlformats.org/spreadsheetml/2006/main">
  <connection id="1" name="Connexion" type="4" refreshedVersion="4" background="1" saveData="1">
    <webPr sourceData="1" parsePre="1" consecutive="1" xl2000="1" url="file:///C:/Users/rouaud/AppData/Local/Temp/9/SAS%20Temporary%20Files/_TD6604_SRV-RDH01_/sashtml.htm#IDX22" htmlTables="1">
      <tables count="1">
        <x v="333"/>
      </tables>
    </webPr>
  </connection>
</connections>
</file>

<file path=xl/sharedStrings.xml><?xml version="1.0" encoding="utf-8"?>
<sst xmlns="http://schemas.openxmlformats.org/spreadsheetml/2006/main" count="1222" uniqueCount="509">
  <si>
    <t>Thèmes</t>
  </si>
  <si>
    <t>Intitulé</t>
  </si>
  <si>
    <t>Mise à jour</t>
  </si>
  <si>
    <t>Dernier point disponible</t>
  </si>
  <si>
    <t>DGAFP</t>
  </si>
  <si>
    <t>DGE</t>
  </si>
  <si>
    <t>Années : 2009, 2010, 2011, 2012, 2013, 2014, 2015 et 2016</t>
  </si>
  <si>
    <t>femme</t>
  </si>
  <si>
    <t xml:space="preserve">homme </t>
  </si>
  <si>
    <t>Dont entre 20 et 29 ans (ensemble)</t>
  </si>
  <si>
    <t>homme</t>
  </si>
  <si>
    <t>Dont moins de 20 ans (ensemble)</t>
  </si>
  <si>
    <t>Sous-champ des entreprises individuelles</t>
  </si>
  <si>
    <t>en %</t>
  </si>
  <si>
    <t>Dont entre 20 et 29 ans</t>
  </si>
  <si>
    <t>en nombre</t>
  </si>
  <si>
    <t>Sous-champ des microentrepreneurs</t>
  </si>
  <si>
    <t>3. Activité - Emploi - Chômage</t>
  </si>
  <si>
    <t>3.2 - Évolution du nombre de jeunes microentrepreneurs</t>
  </si>
  <si>
    <t>Champ : emplois principaux, tous statuts. France entière= Métropole + DOM (hors COM et étranger).</t>
  </si>
  <si>
    <t>Source : SIASP, Insee. Traitement DGAFP, département des études, des statistiques et des systèmes d'information.</t>
  </si>
  <si>
    <t>14,2</t>
  </si>
  <si>
    <t>15,1</t>
  </si>
  <si>
    <t>13,6</t>
  </si>
  <si>
    <t>18,7</t>
  </si>
  <si>
    <t>16,7</t>
  </si>
  <si>
    <t>19,3</t>
  </si>
  <si>
    <t>Total FPH hors bénéficiaires de contrats aidés</t>
  </si>
  <si>
    <t>14,1</t>
  </si>
  <si>
    <t>12,6</t>
  </si>
  <si>
    <t>14,8</t>
  </si>
  <si>
    <t>Autres établissements médico-sociaux</t>
  </si>
  <si>
    <t>17,2</t>
  </si>
  <si>
    <t>13,2</t>
  </si>
  <si>
    <t>17,8</t>
  </si>
  <si>
    <t>Etablissements d'hébergement pour personnes âgées</t>
  </si>
  <si>
    <t>19,0</t>
  </si>
  <si>
    <t>17,1</t>
  </si>
  <si>
    <t>19,6</t>
  </si>
  <si>
    <t>Hopitaux</t>
  </si>
  <si>
    <t>Fonction publique hospitalière</t>
  </si>
  <si>
    <t>10,3</t>
  </si>
  <si>
    <t>10,2</t>
  </si>
  <si>
    <t>Total FPT hors bénéficiaires de contrats aidés</t>
  </si>
  <si>
    <t>9,6</t>
  </si>
  <si>
    <t>9,8</t>
  </si>
  <si>
    <t>9,5</t>
  </si>
  <si>
    <t>EPA locaux</t>
  </si>
  <si>
    <t>4,9</t>
  </si>
  <si>
    <t>5,5</t>
  </si>
  <si>
    <t>4,5</t>
  </si>
  <si>
    <t>Collectivités territoriales</t>
  </si>
  <si>
    <t>5,9</t>
  </si>
  <si>
    <t>5,8</t>
  </si>
  <si>
    <t>6,0</t>
  </si>
  <si>
    <t>Régions</t>
  </si>
  <si>
    <t>11,1</t>
  </si>
  <si>
    <t>11,0</t>
  </si>
  <si>
    <t>Départements</t>
  </si>
  <si>
    <t>12,2</t>
  </si>
  <si>
    <t>11,4</t>
  </si>
  <si>
    <t>12,8</t>
  </si>
  <si>
    <t>Communes</t>
  </si>
  <si>
    <t>Fonction publique territoriale</t>
  </si>
  <si>
    <t>17,9</t>
  </si>
  <si>
    <t>12,7</t>
  </si>
  <si>
    <t>Total FPE hors bénéficiaires de contrats aidés</t>
  </si>
  <si>
    <t>20,6</t>
  </si>
  <si>
    <t>22,0</t>
  </si>
  <si>
    <t>19,4</t>
  </si>
  <si>
    <t>EPA nationaux</t>
  </si>
  <si>
    <t>13,7</t>
  </si>
  <si>
    <t>16,9</t>
  </si>
  <si>
    <t>Ministères</t>
  </si>
  <si>
    <t>Fonction publique d'Etat</t>
  </si>
  <si>
    <t>Ensemble</t>
  </si>
  <si>
    <t>Hommes</t>
  </si>
  <si>
    <t>Femmes</t>
  </si>
  <si>
    <t>Source : SIASP, Insee. Traitement DGAFP, département des études statistiques</t>
  </si>
  <si>
    <t>Source : INSEE (démographie d'entreprises) - Traitement DGE</t>
  </si>
  <si>
    <t>Au 31 décembre 2015</t>
  </si>
  <si>
    <t xml:space="preserve">Au décembre 2013 </t>
  </si>
  <si>
    <t>Total hors bénéficiaires de contrats aidés</t>
  </si>
  <si>
    <t>En %</t>
  </si>
  <si>
    <t>Total des trois versants de la fonction publique hors bénéficiaires de contrats aidés</t>
  </si>
  <si>
    <t>Champ : emplois principaux, tous statuts, situés en Métropole et DOM (hors mayotte),hors COM et étranger.</t>
  </si>
  <si>
    <t>Source : SIASP, Insee. Traitement DGAFP - département des études, des statistiques et des systèmes d'information.</t>
  </si>
  <si>
    <t>15,2</t>
  </si>
  <si>
    <t>16,2</t>
  </si>
  <si>
    <t>14,5</t>
  </si>
  <si>
    <t>Total y compris bénéficiaires de contrats aidés</t>
  </si>
  <si>
    <t>42,1</t>
  </si>
  <si>
    <t>54,7</t>
  </si>
  <si>
    <t>36,5</t>
  </si>
  <si>
    <t>Bénéficiaires de contrats aidés</t>
  </si>
  <si>
    <t>18,5</t>
  </si>
  <si>
    <t>16,5</t>
  </si>
  <si>
    <t>Autres catégories et statuts</t>
  </si>
  <si>
    <t>33,3</t>
  </si>
  <si>
    <t>34,9</t>
  </si>
  <si>
    <t>32,4</t>
  </si>
  <si>
    <t>Contractuels</t>
  </si>
  <si>
    <t>37,1</t>
  </si>
  <si>
    <t>36,8</t>
  </si>
  <si>
    <t>38,7</t>
  </si>
  <si>
    <t>Militaire et militaires volontaires</t>
  </si>
  <si>
    <t>7,4</t>
  </si>
  <si>
    <t>6,3</t>
  </si>
  <si>
    <t>8,1</t>
  </si>
  <si>
    <t>Fonctionnaires</t>
  </si>
  <si>
    <t>17,6</t>
  </si>
  <si>
    <t>20,0</t>
  </si>
  <si>
    <t>56,3</t>
  </si>
  <si>
    <t>61,5</t>
  </si>
  <si>
    <t>54,9</t>
  </si>
  <si>
    <t>29,1</t>
  </si>
  <si>
    <t>24,0</t>
  </si>
  <si>
    <t>33,6</t>
  </si>
  <si>
    <t>43,4</t>
  </si>
  <si>
    <t>36,6</t>
  </si>
  <si>
    <t>45,3</t>
  </si>
  <si>
    <t>8,4</t>
  </si>
  <si>
    <t>11,8</t>
  </si>
  <si>
    <t>12,3</t>
  </si>
  <si>
    <t>13,0</t>
  </si>
  <si>
    <t>11,9</t>
  </si>
  <si>
    <t>53,2</t>
  </si>
  <si>
    <t>57,4</t>
  </si>
  <si>
    <t>49,3</t>
  </si>
  <si>
    <t>16,1</t>
  </si>
  <si>
    <t>55,2</t>
  </si>
  <si>
    <t>9,2</t>
  </si>
  <si>
    <t>29,6</t>
  </si>
  <si>
    <t>30,5</t>
  </si>
  <si>
    <t>29,2</t>
  </si>
  <si>
    <t>5,4</t>
  </si>
  <si>
    <t>5,7</t>
  </si>
  <si>
    <t>5,1</t>
  </si>
  <si>
    <t>15,4</t>
  </si>
  <si>
    <t>18,1</t>
  </si>
  <si>
    <t>24,6</t>
  </si>
  <si>
    <t>38,9</t>
  </si>
  <si>
    <t>22,5</t>
  </si>
  <si>
    <t>8,3</t>
  </si>
  <si>
    <t>10,1</t>
  </si>
  <si>
    <t>31,2</t>
  </si>
  <si>
    <t>37,8</t>
  </si>
  <si>
    <t>26,9</t>
  </si>
  <si>
    <t>8,2</t>
  </si>
  <si>
    <t>3.3 - Part des moins de 30 ans par type d'employeur dans la fonction publique</t>
  </si>
  <si>
    <t>3.4 - Part des moins de 30 ans par statut dans la fonction publique</t>
  </si>
  <si>
    <t>Au 31 décembre 2013</t>
  </si>
  <si>
    <t>Ensemble des trois fonctions publiques</t>
  </si>
  <si>
    <t xml:space="preserve">(1) La FPE correspond ici strictement aux ministères et aux ÉPA. 
 </t>
  </si>
  <si>
    <t>3.6 - Part des moins de 26 ans parmi les travailleurs handicapés dans la fonction publique</t>
  </si>
  <si>
    <r>
      <t>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2012</t>
    </r>
  </si>
  <si>
    <r>
      <t>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2015</t>
    </r>
  </si>
  <si>
    <t>Fonction publique d'Etat (1)</t>
  </si>
  <si>
    <t>Source : FIPHFP, campagne de déclaration 2013 et 2016; traitement DGAFP.</t>
  </si>
  <si>
    <t>(1)  Les effectifs des militaires ne sont pas localisables par régions.</t>
  </si>
  <si>
    <t>Champ : emplois principaux, civils (hors militaires), hors compris bénéficiaires de contrats aidés. France entière= Métropole + DOM (hors COM et étranger).</t>
  </si>
  <si>
    <t>12,0</t>
  </si>
  <si>
    <t>13,3</t>
  </si>
  <si>
    <t>11,7</t>
  </si>
  <si>
    <t>France entière</t>
  </si>
  <si>
    <t>9,7</t>
  </si>
  <si>
    <t>15,5</t>
  </si>
  <si>
    <t>21,3</t>
  </si>
  <si>
    <t>6,5</t>
  </si>
  <si>
    <t>6,4</t>
  </si>
  <si>
    <t>La Réunion</t>
  </si>
  <si>
    <t>11,3</t>
  </si>
  <si>
    <t>15,3</t>
  </si>
  <si>
    <t>21,9</t>
  </si>
  <si>
    <t>17,0</t>
  </si>
  <si>
    <t>24,3</t>
  </si>
  <si>
    <t>9,1</t>
  </si>
  <si>
    <t>8,7</t>
  </si>
  <si>
    <t>14,4</t>
  </si>
  <si>
    <t>11,5</t>
  </si>
  <si>
    <t>16,6</t>
  </si>
  <si>
    <t>Guyane</t>
  </si>
  <si>
    <t>6,6</t>
  </si>
  <si>
    <t>11,2</t>
  </si>
  <si>
    <t>4,4</t>
  </si>
  <si>
    <t>3,9</t>
  </si>
  <si>
    <t>6,2</t>
  </si>
  <si>
    <t>Martinique</t>
  </si>
  <si>
    <t>6,7</t>
  </si>
  <si>
    <t>12,1</t>
  </si>
  <si>
    <t>11,6</t>
  </si>
  <si>
    <t>12,4</t>
  </si>
  <si>
    <t>3,7</t>
  </si>
  <si>
    <t>4,2</t>
  </si>
  <si>
    <t>3,4</t>
  </si>
  <si>
    <t>6,9</t>
  </si>
  <si>
    <t>Guadeloupe</t>
  </si>
  <si>
    <t>8,8</t>
  </si>
  <si>
    <t>7,8</t>
  </si>
  <si>
    <t>15,6</t>
  </si>
  <si>
    <t>6,1</t>
  </si>
  <si>
    <t>9,9</t>
  </si>
  <si>
    <t>DOM</t>
  </si>
  <si>
    <t>13,4</t>
  </si>
  <si>
    <t>18,8</t>
  </si>
  <si>
    <t>16,8</t>
  </si>
  <si>
    <t>10,4</t>
  </si>
  <si>
    <t>10,5</t>
  </si>
  <si>
    <t>France métropolitaine</t>
  </si>
  <si>
    <t>10,9</t>
  </si>
  <si>
    <t>10,6</t>
  </si>
  <si>
    <t>17,4</t>
  </si>
  <si>
    <t>16,3</t>
  </si>
  <si>
    <t>17,7</t>
  </si>
  <si>
    <t>9,4</t>
  </si>
  <si>
    <t>Provence-Alpes-Côte d'Azur</t>
  </si>
  <si>
    <t>Pays-De-La-Loire</t>
  </si>
  <si>
    <t>8,9</t>
  </si>
  <si>
    <t>Midi-Pyrénées</t>
  </si>
  <si>
    <t>10,7</t>
  </si>
  <si>
    <t>Languedoc-Roussillon</t>
  </si>
  <si>
    <t>17,3</t>
  </si>
  <si>
    <t>9,0</t>
  </si>
  <si>
    <t>Occitanie</t>
  </si>
  <si>
    <t>14,6</t>
  </si>
  <si>
    <t>18,0</t>
  </si>
  <si>
    <t>8,6</t>
  </si>
  <si>
    <t>Poitou-Charentes</t>
  </si>
  <si>
    <t>12,5</t>
  </si>
  <si>
    <t>8,0</t>
  </si>
  <si>
    <t>10,0</t>
  </si>
  <si>
    <t>Limousin</t>
  </si>
  <si>
    <t>Aquitaine</t>
  </si>
  <si>
    <t>8,5</t>
  </si>
  <si>
    <t>Nouvelle Aquitaine</t>
  </si>
  <si>
    <t>17,5</t>
  </si>
  <si>
    <t>12,9</t>
  </si>
  <si>
    <t>Haute-Normandie</t>
  </si>
  <si>
    <t>16,0</t>
  </si>
  <si>
    <t>18,6</t>
  </si>
  <si>
    <t>Basse-Normandie</t>
  </si>
  <si>
    <t>13,1</t>
  </si>
  <si>
    <t>Normandie</t>
  </si>
  <si>
    <t>15,7</t>
  </si>
  <si>
    <t>15,9</t>
  </si>
  <si>
    <t>20,4</t>
  </si>
  <si>
    <t>21,5</t>
  </si>
  <si>
    <t>13,5</t>
  </si>
  <si>
    <t>14,7</t>
  </si>
  <si>
    <t>16,4</t>
  </si>
  <si>
    <t>Île-de-France</t>
  </si>
  <si>
    <t>13,8</t>
  </si>
  <si>
    <t>14,3</t>
  </si>
  <si>
    <t>Picardie</t>
  </si>
  <si>
    <t>21,0</t>
  </si>
  <si>
    <t>21,7</t>
  </si>
  <si>
    <t>Nord-Pas-de-Calais</t>
  </si>
  <si>
    <t>Hauts-De-France</t>
  </si>
  <si>
    <t>Lorraine</t>
  </si>
  <si>
    <t>Champagne-Ardenne</t>
  </si>
  <si>
    <t>19,7</t>
  </si>
  <si>
    <t>20,1</t>
  </si>
  <si>
    <t>Alsace</t>
  </si>
  <si>
    <t>18,3</t>
  </si>
  <si>
    <t>Grand-Est</t>
  </si>
  <si>
    <t>10,8</t>
  </si>
  <si>
    <t>Corse</t>
  </si>
  <si>
    <t>Centre-Val de Loire</t>
  </si>
  <si>
    <t>Bretagne</t>
  </si>
  <si>
    <t>18,4</t>
  </si>
  <si>
    <t>Franche-Comté</t>
  </si>
  <si>
    <t>18,2</t>
  </si>
  <si>
    <t>Bourgogne</t>
  </si>
  <si>
    <t>9,3</t>
  </si>
  <si>
    <t>Bourgogne-Franche-Comté</t>
  </si>
  <si>
    <t>13,9</t>
  </si>
  <si>
    <t>20,9</t>
  </si>
  <si>
    <t>19,1</t>
  </si>
  <si>
    <t>Rhône-Alpes</t>
  </si>
  <si>
    <t>Auvergne</t>
  </si>
  <si>
    <t>20,2</t>
  </si>
  <si>
    <t>20,7</t>
  </si>
  <si>
    <t>Auvergne-Rhône-Alpes</t>
  </si>
  <si>
    <t>Champ : emplois principaux, civils (hors militaires), hors bénéficiaires de contrats aidés. France entière= Métropole + DOM (hors COM et étranger).</t>
  </si>
  <si>
    <t>Provence-Alpes-Côte-d'Azur</t>
  </si>
  <si>
    <t>Pays de la Loire</t>
  </si>
  <si>
    <t>Ile-De-France</t>
  </si>
  <si>
    <t>Centre</t>
  </si>
  <si>
    <t>3.5 - Part des agents civils de moins de 30 ans  dans la fonction publique par région</t>
  </si>
  <si>
    <r>
      <t>Fonction publique d'Etat, civils (hors militaires)</t>
    </r>
    <r>
      <rPr>
        <b/>
        <vertAlign val="superscript"/>
        <sz val="10"/>
        <color indexed="8"/>
        <rFont val="Arial"/>
        <family val="2"/>
      </rPr>
      <t>(1)</t>
    </r>
  </si>
  <si>
    <r>
      <t>3FP, civils (hors militaires)</t>
    </r>
    <r>
      <rPr>
        <b/>
        <vertAlign val="superscript"/>
        <sz val="10"/>
        <color indexed="8"/>
        <rFont val="Arial"/>
        <family val="2"/>
      </rPr>
      <t>(1)</t>
    </r>
  </si>
  <si>
    <t>Fournisseur</t>
  </si>
  <si>
    <t>CEREQ</t>
  </si>
  <si>
    <t>DARES</t>
  </si>
  <si>
    <t>3.1 - Évolution du nombre de jeunes créateurs d’entreprise</t>
  </si>
  <si>
    <r>
      <t>Part des moins de 26 ans parmi les travailleurs handicapés des trois versants de la fonction publique au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janvier 2012</t>
    </r>
  </si>
  <si>
    <t>Retour sommaire</t>
  </si>
  <si>
    <t>3.2 - Créations de microentreprises de 2009 à 2016</t>
  </si>
  <si>
    <t>3.1 - Créations d'entreprises individuelles de 2009 à 2016</t>
  </si>
  <si>
    <t>3.3 - Part des moins de 30 ans (en %) par type d’employeur, sexe et versant dans les trois versants de la fonction publique</t>
  </si>
  <si>
    <t>3.4 - Part des moins de 30 ans par statut, sexe et versant dans les trois fonctions publiques</t>
  </si>
  <si>
    <r>
      <t xml:space="preserve">3.5 - Part des agents civils (hors militaires)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moins de 30 ans  dans les trois versants de la fonction publique par région au 31 décembre 2015 en France</t>
    </r>
  </si>
  <si>
    <r>
      <t xml:space="preserve">3.5 - Part des agents civils (hors militaires)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moins de 30 ans par région et versant dans les trois fonctions publiques au 31 décembre 2013 en France (Métropole + DOM), hors bénéficiaires de contrats aidés</t>
    </r>
  </si>
  <si>
    <t>Accès durable à l'emploi</t>
  </si>
  <si>
    <t>Accès progressif à l'emploi</t>
  </si>
  <si>
    <t>Sortie d'emploi</t>
  </si>
  <si>
    <t>Maintien aux marges de l'emploi</t>
  </si>
  <si>
    <t>Retour à la formation</t>
  </si>
  <si>
    <t>immédiat</t>
  </si>
  <si>
    <t>rapide</t>
  </si>
  <si>
    <t>après chômage</t>
  </si>
  <si>
    <t>après inactivité</t>
  </si>
  <si>
    <t>Aucun diplôme</t>
  </si>
  <si>
    <t>CAP-BEP</t>
  </si>
  <si>
    <t>CAP-BEP industriel</t>
  </si>
  <si>
    <t>CAP-BEP tertiaire</t>
  </si>
  <si>
    <t>Baccalauréat</t>
  </si>
  <si>
    <t>Bac professionnel industriel</t>
  </si>
  <si>
    <t>Bac professionnel tertiaire</t>
  </si>
  <si>
    <t>Bac technologique industriel</t>
  </si>
  <si>
    <t>Bac technologique tertiaire</t>
  </si>
  <si>
    <t>Bac général</t>
  </si>
  <si>
    <t>Bac+2 hors santé/social</t>
  </si>
  <si>
    <t>Bac+2 industriel</t>
  </si>
  <si>
    <t>Bac+2 tertiaire</t>
  </si>
  <si>
    <t>Bac+2/3 santé social</t>
  </si>
  <si>
    <t>Bac+3/4 hors santé social (L, M1)</t>
  </si>
  <si>
    <t>Licence professionnelle</t>
  </si>
  <si>
    <t>Autre bac+3/4 LSH, gestion, droit</t>
  </si>
  <si>
    <t>Autre bac+3/4 Math, sciences et techniques, santé, STAPS</t>
  </si>
  <si>
    <t>Bac+5 (M2)</t>
  </si>
  <si>
    <t>Bac+5 hors écoles de commerce et d'ingénieur</t>
  </si>
  <si>
    <t>Écoles de commerce et d'ingénieur</t>
  </si>
  <si>
    <t>Doctorat (D)</t>
  </si>
  <si>
    <t>Champ: ensemble de la Génération 2013 (693 000 individus)</t>
  </si>
  <si>
    <t>dont plusieurs fois ou très souvent</t>
  </si>
  <si>
    <t>Leurs deux parents sont nés en France</t>
  </si>
  <si>
    <t>Un seul de leurs parents est né en France</t>
  </si>
  <si>
    <t>Leurs deux parents sont nés à l'étranger</t>
  </si>
  <si>
    <t>Bac +2 hors santé social</t>
  </si>
  <si>
    <t>Bac +2/3 santé social</t>
  </si>
  <si>
    <t>Bac +3/4 hors santé social (L, M1)</t>
  </si>
  <si>
    <t>Bac +5 (M2)</t>
  </si>
  <si>
    <t>Doctorat</t>
  </si>
  <si>
    <t>Champ: ensemble de la génération (693 000 individus)</t>
  </si>
  <si>
    <t>Ensemble
de la génération</t>
  </si>
  <si>
    <t>Jeunes dont les deux parents sont nés en France</t>
  </si>
  <si>
    <t>Jeunes dont un parent au moins est né à l'étranger</t>
  </si>
  <si>
    <t>Jeunes dont les deux parents sont nés à l'étranger</t>
  </si>
  <si>
    <t>pour un motif de type raciste</t>
  </si>
  <si>
    <t>pour un motif de type sexiste</t>
  </si>
  <si>
    <t>en raison de  particularités physiques ou de look</t>
  </si>
  <si>
    <t>en raison de leur lieu de résidence</t>
  </si>
  <si>
    <t>en raison de leur âge</t>
  </si>
  <si>
    <t>du fait d'un handicap ou de problèmes de santé</t>
  </si>
  <si>
    <t>Part de diplômés de l'enseignement supérieur</t>
  </si>
  <si>
    <t>Taux de chômage au printemps 2016</t>
  </si>
  <si>
    <t>Revenu net mensuel médian au printemps 2016</t>
  </si>
  <si>
    <t>Ile-de-France</t>
  </si>
  <si>
    <t>Hauts de France</t>
  </si>
  <si>
    <t>Champ: jeunes en emploi ou au chômage au printemps 2016 (610 000 individus)</t>
  </si>
  <si>
    <t>Champ: jeunes en emploi au printemps 2013 (489 000 individus)</t>
  </si>
  <si>
    <t>Source : Génération 2013 enquêtée en 2016, Traitements Céreq</t>
  </si>
  <si>
    <t>Part de chômage</t>
  </si>
  <si>
    <t>Taux de chômage</t>
  </si>
  <si>
    <t>15-29 ans</t>
  </si>
  <si>
    <t>15-64 ans</t>
  </si>
  <si>
    <t xml:space="preserve">ensemble </t>
  </si>
  <si>
    <t>15-29 ans en emploi</t>
  </si>
  <si>
    <t>15-19 ans</t>
  </si>
  <si>
    <t>20-24 ans</t>
  </si>
  <si>
    <t>25-29 ans</t>
  </si>
  <si>
    <t>Situation au 31 décembre</t>
  </si>
  <si>
    <t>2015 (r)</t>
  </si>
  <si>
    <t>2016 (p)</t>
  </si>
  <si>
    <t>Alternance</t>
  </si>
  <si>
    <t>Apprentissage</t>
  </si>
  <si>
    <t>Contrats de professionnalisation</t>
  </si>
  <si>
    <t>Contrats de qualification, d'orientation et d'adaptation</t>
  </si>
  <si>
    <t>Emploi marchand hors alternance et hors structures d'insertion par l'activité économique (IAE)</t>
  </si>
  <si>
    <t>Contrat initiative emploi (CIE) et CUI-CIE</t>
  </si>
  <si>
    <t>Emplois d'avenir marchands</t>
  </si>
  <si>
    <t>Soutien à l'emploi des jeunes en entreprise (SEJE)</t>
  </si>
  <si>
    <t>Autres mesures (1)</t>
  </si>
  <si>
    <t>Emploi non marchand hors alternance et hors IAE</t>
  </si>
  <si>
    <t>Contrats d'accompagnement dans l'emploi (CAE) et CUI-CAE</t>
  </si>
  <si>
    <t>Emplois d'avenir non marchands</t>
  </si>
  <si>
    <t>Contrats-emploi solidarité</t>
  </si>
  <si>
    <t>Contrats-emploi consolidé</t>
  </si>
  <si>
    <t>Contrats d'avenir</t>
  </si>
  <si>
    <t>Emplois jeunes</t>
  </si>
  <si>
    <t>Structures de l'IAE</t>
  </si>
  <si>
    <t>nd</t>
  </si>
  <si>
    <t>Ensemble hors IAE</t>
  </si>
  <si>
    <t>Ensemble y c. IAE</t>
  </si>
  <si>
    <t>Part des emplois aidés parmi les emplois occupés par les jeunes hors IAE (en %)</t>
  </si>
  <si>
    <t>Part des emplois aidés parmi les emplois occupés par les jeunes y c. IAE (en %)</t>
  </si>
  <si>
    <t>nd : donnée non disponible.</t>
  </si>
  <si>
    <t>p : données provisoires.</t>
  </si>
  <si>
    <t>r : données révisées.</t>
  </si>
  <si>
    <t>(1) : exonérations de charges sociales pour les embauches de jeunes (Pactes et PAJ), exonérations de 25 % et 50 % à l’embauche de jeunes, primes à l’embauche dans l’artisanat, exonérations de 50 % de charges sociales pour les embauches de chômeurs de longue durée.</t>
  </si>
  <si>
    <t>Champ : France métropolitaine, jeunes de moins de 26 ans. Hors mesures d’abattement temps partiel, Accre, contrat de génération, exonérations de cotisation pour l’embauche de jeunes en CDI.</t>
  </si>
  <si>
    <t xml:space="preserve">Sources : ASP (CUI-CIE, CUI-CAE, emplois d’avenir marchands et emplois d’avenir non marchands, IAE-traitements Dares) ; Cnasea remplacé depuis 2009 par l'ASP (contrats-emploi solidarité, contrats-emploi consolidé, contrats d’avenir, emplois jeunes) ; Dares (estimations - contrats d’apprentissage, contrats de professionnalisation, Pacte, contrats de qualification, d’orientation et d’adaptation) ; Insee, enquêtes Emploi pour les emplois occupés par les jeunes ; Unédic (SEJE). </t>
  </si>
  <si>
    <t>CAP (1)</t>
  </si>
  <si>
    <t>BEP (2)</t>
  </si>
  <si>
    <t>Brevet professionnel (3)</t>
  </si>
  <si>
    <t>Baccalauréat professionnel (4)</t>
  </si>
  <si>
    <t>BTS (5)</t>
  </si>
  <si>
    <t>Lycéens</t>
  </si>
  <si>
    <t>Apprentis</t>
  </si>
  <si>
    <t xml:space="preserve">Garçons </t>
  </si>
  <si>
    <t>Filles</t>
  </si>
  <si>
    <r>
      <rPr>
        <i/>
        <sz val="9"/>
        <rFont val="Arial"/>
        <family val="2"/>
      </rPr>
      <t>1. Y compris CAP agricole, mention complémentaire et titres professionnels de niveau V.</t>
    </r>
  </si>
  <si>
    <t>2. La rénovation de la voie professionnelle entamée en 2008 a conduit à la disparition progressive du BEP au profit du baccalauréat professionnel en trois ans après la troisième.</t>
  </si>
  <si>
    <t>3. Y compris brevet professionnel agricole, brevet professionnel de la jeunesse, de l'éducation populaire et du sport, brevet technique des métiers.</t>
  </si>
  <si>
    <t>4. Y compris baccalauréat professionnel agricole, mention complémentaire de niveau IV et brevet des métiers d’art.</t>
  </si>
  <si>
    <t>5. Y compris diplôme de technicien supérieur, diplôme des métiers d’arts, BTS agricole, DUT, diplômes de la santé et du social de niveau III.</t>
  </si>
  <si>
    <r>
      <t xml:space="preserve">Lecture : </t>
    </r>
    <r>
      <rPr>
        <i/>
        <sz val="9"/>
        <rFont val="Arial"/>
        <family val="2"/>
      </rPr>
      <t>au 1</t>
    </r>
    <r>
      <rPr>
        <i/>
        <vertAlign val="superscript"/>
        <sz val="9"/>
        <rFont val="Arial"/>
        <family val="2"/>
      </rPr>
      <t>er</t>
    </r>
    <r>
      <rPr>
        <i/>
        <sz val="9"/>
        <rFont val="Arial"/>
        <family val="2"/>
      </rPr>
      <t xml:space="preserve"> février 2016, sept mois après la fin de leurs études, 27,3 % des jeunes ayant atteint l'année terminale de CAP sont emploi lorsque cette année terminale s'est faite en lycée, et 53,9 % si elle s'est faite dans un centre de formation d'apprentis (CFA).</t>
    </r>
  </si>
  <si>
    <t>Champ : France métropolitaine + DOM hors Guadeloupe (apprentis), Guadeloupe et académie de Toulouse (lycéens en 2013),  y compris Mayotte depuis 2013. Sortants d'une année terminale de formation professionnelle en lycée ou en CFA (niveau inférieur ou égal à bac + 2).</t>
  </si>
  <si>
    <r>
      <rPr>
        <i/>
        <sz val="9"/>
        <rFont val="Arial"/>
        <family val="2"/>
      </rPr>
      <t>Source : MEN-MESRI-DEPP / Enquêtes insertion dans la vie active (IVA) et insertion des apprentis (IPA) 2016</t>
    </r>
  </si>
  <si>
    <t>Pour en savoir plus : voir les Notes d'information n°11.17 et 12.17 (Marchal N., 2017).</t>
  </si>
  <si>
    <t>Champ : ménages de France métropolitaine.</t>
  </si>
  <si>
    <t>Source : enquêtes Emploi.</t>
  </si>
  <si>
    <t>Supérieur</t>
  </si>
  <si>
    <t>Secondaire</t>
  </si>
  <si>
    <t>Non diplômés</t>
  </si>
  <si>
    <t>Sexe</t>
  </si>
  <si>
    <t>Niveau de diplôme</t>
  </si>
  <si>
    <t>Rupture de série en 2013 pour les données par diplôme due à la refonte du module formation de l'enquête</t>
  </si>
  <si>
    <t>3.11 - Part de jeunes ayant le sentiment d'avoir subi une discrimination à l'embauche selon la résidence en quartiers prioritaires de politique de la ville (QPV)</t>
  </si>
  <si>
    <t xml:space="preserve">Jeunes résidant hors QPV à la fin de leurs études </t>
  </si>
  <si>
    <t xml:space="preserve">Jeunes résidant en QPV à la fin des études </t>
  </si>
  <si>
    <t>Champ: ensemble des sortants de la Génération 2013 parmi les unités urbaines contenant un QPV</t>
  </si>
  <si>
    <t>Source: CEREQ, enquête Génération 2013</t>
  </si>
  <si>
    <t>Note de lecture: 11 % des jeunes hommes résidant en QPV estiment avoir été victimes de discrimination à l'embauche au cours de leurs trois premières années de vie active.</t>
  </si>
  <si>
    <t>Plus haut diplôme obtenu</t>
  </si>
  <si>
    <t>A suivi au moins une formation (en %)</t>
  </si>
  <si>
    <t>Effectif total</t>
  </si>
  <si>
    <t>Non diplômé</t>
  </si>
  <si>
    <t>CAP-BEP-MC</t>
  </si>
  <si>
    <t>Bac +2 à Bac +4</t>
  </si>
  <si>
    <t>Bac +5 et plus</t>
  </si>
  <si>
    <t>Note de lecture: sur les 167 309 sortants de formation initiale en 2013 qui ne sont ni emploi ni en reprise d'étude à la date de l'enquête, soit trois après la sortie du système éducatif, 15% déclarent avoir suivi une formation.</t>
  </si>
  <si>
    <t>Champ: ensemble des sortants de la Génération 2013 qui sont en recherche d'emploi ou en formation à la date de l'enquête</t>
  </si>
  <si>
    <t>3.20 - Objectif principal de la formation (en %)</t>
  </si>
  <si>
    <t>D'être mieux préparé à la recherche d'emploi</t>
  </si>
  <si>
    <t>De vous remettre à niveau dans une discipline générale (langues, maths…)</t>
  </si>
  <si>
    <t>D'apprendre un nouveau métier</t>
  </si>
  <si>
    <t>De vous perfectionner dans votre ancien métier</t>
  </si>
  <si>
    <t>De créer ou reprendre une entreprise</t>
  </si>
  <si>
    <t>De préparer un concours</t>
  </si>
  <si>
    <t>Extra-professionnel</t>
  </si>
  <si>
    <t>Autre</t>
  </si>
  <si>
    <t>Répartition selon le diplôme</t>
  </si>
  <si>
    <t>Non diplômé / CAP-BEP-MC</t>
  </si>
  <si>
    <t>Etudes supérieures</t>
  </si>
  <si>
    <t>Note de lecture: 41 % des jeunes non diplômés ou titulaires au mieux d'un CAP ou d'un BEP déclarent avoir suivi leur formation dans le but d'apprendre un nouveau métier.</t>
  </si>
  <si>
    <t>Champ: ensemble des formations suivies durant la période de non emploi observée à la date de l'enquête, soit 428 observations représentatives de 20 936 formations</t>
  </si>
  <si>
    <t>3.21 - Moyens d'information mobilisés (en %)</t>
  </si>
  <si>
    <t>Pôle Emploi ou l'APEC</t>
  </si>
  <si>
    <t>Une mission locale ou PAIO</t>
  </si>
  <si>
    <t>Un organisme de formation</t>
  </si>
  <si>
    <t>Un conseiller d'orientation</t>
  </si>
  <si>
    <t>Une agence d'intérim</t>
  </si>
  <si>
    <t>Internet, une publicité, en visitant un salon</t>
  </si>
  <si>
    <t>Des connaissances (amis, famille)</t>
  </si>
  <si>
    <t xml:space="preserve">Note de lecture: 53 % des sortants non diplômés ou titulaires au mieux d'un CAP ou d'un BEP s'informent sur les formations existantes au sein des  missions locales ou des permanences d'accueil, d'information  et d'orientation. </t>
  </si>
  <si>
    <r>
      <t xml:space="preserve">Un autre intermédiaire 
</t>
    </r>
    <r>
      <rPr>
        <b/>
        <sz val="7"/>
        <color theme="1"/>
        <rFont val="Arial"/>
        <family val="2"/>
      </rPr>
      <t>(chambre de commerce, chambre des métiers, syndicats, associations)</t>
    </r>
  </si>
  <si>
    <t>3.7 - Insertion et région de formation</t>
  </si>
  <si>
    <t>3.8 - Trajectoires d'entrée dans la vie active selon le niveau de diplôme</t>
  </si>
  <si>
    <t>3.9 - Plus haut diplôme et sentiment de discrimination</t>
  </si>
  <si>
    <t>3.10 - Motifs de discrimination</t>
  </si>
  <si>
    <t>3.12 - Taux et part de chômage de 2003 à 2017</t>
  </si>
  <si>
    <t>3.13 - Taux de chômage de 1 à 4 ans après la fin des études initiales de 2003 à 2017</t>
  </si>
  <si>
    <t>3.14 - Taux d'emploi 2003 à 2017</t>
  </si>
  <si>
    <t>3.15 - Taux de sous-emploi 2003 à 2017</t>
  </si>
  <si>
    <t>3.16 - Taux de sous-emploi 2003 à 2017</t>
  </si>
  <si>
    <t>3.17 - Taux d’emploi sept mois après la fin des études des sortants de lycée et d'apprentissage (en %)</t>
  </si>
  <si>
    <t>3.18 - Jeunes de moins de 26 ans dans les différents dispositifs de politique de l'emploi</t>
  </si>
  <si>
    <t>3.19 - Part des sortants selon le diplôme, déclarant avoir suivi au moins une formation durant la période non emploi observée trois ans après la sortie du système éducatif</t>
  </si>
  <si>
    <t>3.22 - Indicateurs sur les stages effectués selon le cursus des étudiants</t>
  </si>
  <si>
    <t>À l'étranger</t>
  </si>
  <si>
    <t>Master</t>
  </si>
  <si>
    <t>Préparation DUT</t>
  </si>
  <si>
    <t>Licence générale</t>
  </si>
  <si>
    <t>Formations d'ingénieurs</t>
  </si>
  <si>
    <t>Institut d'Études Politiques</t>
  </si>
  <si>
    <t>% stagiaires</t>
  </si>
  <si>
    <t>Stages égal ou supérieur à 2 mois</t>
  </si>
  <si>
    <t>Région d'étude</t>
  </si>
  <si>
    <t>Autre région française</t>
  </si>
  <si>
    <t>Stages gratifiés</t>
  </si>
  <si>
    <t>Dont gratification supérieure à 600€</t>
  </si>
  <si>
    <t>Lieu de stage</t>
  </si>
  <si>
    <t>2015-2016</t>
  </si>
  <si>
    <t>Champ: France métropolitaine + DOM, étudiants inscrits au 15 janvier 2016 en formation initiale en université (hors doctorat, diplôme d'université, études de médecine), en IUT, dans les écoles d'ingérieur des universités et à l'IEP Paris</t>
  </si>
  <si>
    <t>Source:  MESRI-SIES, enquête sur les stages</t>
  </si>
  <si>
    <t>Note de lecture: 63% des inscrits en préparation au DUT ont effectué un stage, pour 51% d'entre eux, le stage à duré deux mois ou plus et 7% l'ont effectué à l'étranger. 43% des stagiaires ont perçu une gratification, parmi eux, 9% ont touché plus de 600€</t>
  </si>
  <si>
    <t>2014-2015</t>
  </si>
  <si>
    <t>Lieu de stage (1)</t>
  </si>
  <si>
    <t>(1) Par le jeu des arrondis, le total en ligne des trois lieux de stages possibles peut être légèrement différent de 100</t>
  </si>
  <si>
    <t>Champ: France métropolitaine + DOM, étudiants inscrits au 15 janvier 2015 en formation initiale en université (hors doctorat, diplôme d'université, études de médecine), en IUT, dans les écoles d'ingérieur des universités et à l'IEP Paris</t>
  </si>
  <si>
    <t>2014-2013</t>
  </si>
  <si>
    <t>Champ: France métropolitaine + DOM, étudiants inscrits au 15 janvier 2014 en formation initiale en université (hors doctorat, diplôme d'université, études de médecine), en IUT, dans les écoles d'ingérieur des universités et à l'IEP Paris</t>
  </si>
  <si>
    <t>2012-2013</t>
  </si>
  <si>
    <t>Champ: France métropolitaine + DOM, étudiants inscrits au 15 janvier 2013 en formation initiale en université (hors doctorat, diplôme d'université, études de médecine), en IUT, et dans les écoles d'ingérieur des universités</t>
  </si>
  <si>
    <t>Ensemble des actifs occupés</t>
  </si>
  <si>
    <t>DEPP</t>
  </si>
  <si>
    <t>DGESIP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</si>
</sst>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,##0.0"/>
    <numFmt numFmtId="167" formatCode="0.0"/>
    <numFmt numFmtId="168" formatCode="#,##0\ &quot;€&quot;"/>
    <numFmt numFmtId="169" formatCode="##0"/>
    <numFmt numFmtId="170" formatCode="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Raleway"/>
      <family val="2"/>
    </font>
    <font>
      <sz val="12"/>
      <name val="Raleway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Raleway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2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i/>
      <vertAlign val="superscript"/>
      <sz val="9"/>
      <name val="Arial"/>
      <family val="2"/>
    </font>
    <font>
      <b/>
      <sz val="9"/>
      <color theme="1"/>
      <name val="Arial"/>
      <family val="2"/>
    </font>
    <font>
      <sz val="9.5"/>
      <color rgb="FF000000"/>
      <name val="Arial"/>
      <family val="2"/>
    </font>
    <font>
      <b/>
      <sz val="7"/>
      <color theme="1"/>
      <name val="Arial"/>
      <family val="2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0" fontId="39" fillId="0" borderId="0"/>
    <xf numFmtId="0" fontId="45" fillId="0" borderId="0"/>
  </cellStyleXfs>
  <cellXfs count="49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7" fontId="3" fillId="2" borderId="0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/>
    <xf numFmtId="0" fontId="6" fillId="2" borderId="3" xfId="0" applyFont="1" applyFill="1" applyBorder="1"/>
    <xf numFmtId="0" fontId="8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1" fillId="2" borderId="0" xfId="0" applyFont="1" applyFill="1" applyBorder="1" applyAlignment="1">
      <alignment horizontal="center"/>
    </xf>
    <xf numFmtId="10" fontId="8" fillId="2" borderId="0" xfId="2" applyNumberFormat="1" applyFont="1" applyFill="1" applyBorder="1"/>
    <xf numFmtId="0" fontId="10" fillId="2" borderId="0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right"/>
    </xf>
    <xf numFmtId="3" fontId="6" fillId="2" borderId="1" xfId="2" applyNumberFormat="1" applyFont="1" applyFill="1" applyBorder="1" applyAlignment="1">
      <alignment horizontal="right" indent="1"/>
    </xf>
    <xf numFmtId="166" fontId="6" fillId="2" borderId="2" xfId="2" applyNumberFormat="1" applyFont="1" applyFill="1" applyBorder="1"/>
    <xf numFmtId="166" fontId="6" fillId="2" borderId="1" xfId="2" applyNumberFormat="1" applyFont="1" applyFill="1" applyBorder="1"/>
    <xf numFmtId="3" fontId="6" fillId="2" borderId="2" xfId="2" applyNumberFormat="1" applyFont="1" applyFill="1" applyBorder="1"/>
    <xf numFmtId="3" fontId="6" fillId="2" borderId="1" xfId="2" applyNumberFormat="1" applyFont="1" applyFill="1" applyBorder="1"/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165" fontId="6" fillId="2" borderId="2" xfId="1" applyNumberFormat="1" applyFont="1" applyFill="1" applyBorder="1" applyAlignment="1">
      <alignment horizontal="right"/>
    </xf>
    <xf numFmtId="3" fontId="6" fillId="2" borderId="2" xfId="2" applyNumberFormat="1" applyFont="1" applyFill="1" applyBorder="1" applyAlignment="1">
      <alignment horizontal="right" indent="1"/>
    </xf>
    <xf numFmtId="0" fontId="8" fillId="2" borderId="0" xfId="0" applyFont="1" applyFill="1"/>
    <xf numFmtId="3" fontId="8" fillId="2" borderId="15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3" fontId="8" fillId="2" borderId="18" xfId="0" applyNumberFormat="1" applyFont="1" applyFill="1" applyBorder="1" applyAlignment="1">
      <alignment horizontal="right"/>
    </xf>
    <xf numFmtId="166" fontId="6" fillId="2" borderId="8" xfId="2" applyNumberFormat="1" applyFont="1" applyFill="1" applyBorder="1"/>
    <xf numFmtId="166" fontId="6" fillId="2" borderId="9" xfId="2" applyNumberFormat="1" applyFont="1" applyFill="1" applyBorder="1"/>
    <xf numFmtId="3" fontId="8" fillId="2" borderId="14" xfId="2" applyNumberFormat="1" applyFont="1" applyFill="1" applyBorder="1"/>
    <xf numFmtId="3" fontId="8" fillId="2" borderId="15" xfId="2" applyNumberFormat="1" applyFont="1" applyFill="1" applyBorder="1"/>
    <xf numFmtId="3" fontId="8" fillId="2" borderId="17" xfId="2" applyNumberFormat="1" applyFont="1" applyFill="1" applyBorder="1"/>
    <xf numFmtId="3" fontId="8" fillId="2" borderId="18" xfId="2" applyNumberFormat="1" applyFont="1" applyFill="1" applyBorder="1"/>
    <xf numFmtId="0" fontId="8" fillId="2" borderId="7" xfId="0" applyFont="1" applyFill="1" applyBorder="1" applyAlignment="1">
      <alignment horizontal="right"/>
    </xf>
    <xf numFmtId="3" fontId="8" fillId="2" borderId="8" xfId="2" applyNumberFormat="1" applyFont="1" applyFill="1" applyBorder="1"/>
    <xf numFmtId="3" fontId="8" fillId="2" borderId="9" xfId="2" applyNumberFormat="1" applyFont="1" applyFill="1" applyBorder="1"/>
    <xf numFmtId="3" fontId="8" fillId="2" borderId="11" xfId="2" applyNumberFormat="1" applyFont="1" applyFill="1" applyBorder="1"/>
    <xf numFmtId="3" fontId="8" fillId="2" borderId="12" xfId="2" applyNumberFormat="1" applyFont="1" applyFill="1" applyBorder="1"/>
    <xf numFmtId="165" fontId="6" fillId="2" borderId="8" xfId="1" applyNumberFormat="1" applyFont="1" applyFill="1" applyBorder="1" applyAlignment="1">
      <alignment horizontal="right"/>
    </xf>
    <xf numFmtId="3" fontId="6" fillId="2" borderId="8" xfId="2" applyNumberFormat="1" applyFont="1" applyFill="1" applyBorder="1" applyAlignment="1">
      <alignment horizontal="right" indent="2"/>
    </xf>
    <xf numFmtId="3" fontId="6" fillId="2" borderId="9" xfId="2" applyNumberFormat="1" applyFont="1" applyFill="1" applyBorder="1" applyAlignment="1">
      <alignment horizontal="right" indent="2"/>
    </xf>
    <xf numFmtId="0" fontId="15" fillId="2" borderId="0" xfId="0" applyFont="1" applyFill="1"/>
    <xf numFmtId="164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5" fillId="2" borderId="0" xfId="3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top" wrapText="1"/>
    </xf>
    <xf numFmtId="0" fontId="19" fillId="2" borderId="26" xfId="0" applyFont="1" applyFill="1" applyBorder="1" applyAlignment="1">
      <alignment horizontal="center" vertical="top" wrapText="1"/>
    </xf>
    <xf numFmtId="0" fontId="19" fillId="2" borderId="27" xfId="0" applyFont="1" applyFill="1" applyBorder="1" applyAlignment="1">
      <alignment horizontal="center" vertical="top" wrapText="1"/>
    </xf>
    <xf numFmtId="0" fontId="19" fillId="2" borderId="25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center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19" fillId="2" borderId="23" xfId="0" applyNumberFormat="1" applyFont="1" applyFill="1" applyBorder="1" applyAlignment="1" applyProtection="1">
      <alignment horizontal="left" vertical="top" wrapText="1"/>
    </xf>
    <xf numFmtId="0" fontId="20" fillId="2" borderId="8" xfId="0" applyNumberFormat="1" applyFont="1" applyFill="1" applyBorder="1" applyAlignment="1" applyProtection="1">
      <alignment horizontal="left" vertical="top" wrapText="1"/>
    </xf>
    <xf numFmtId="0" fontId="20" fillId="2" borderId="22" xfId="0" applyNumberFormat="1" applyFont="1" applyFill="1" applyBorder="1" applyAlignment="1" applyProtection="1">
      <alignment horizontal="left" vertical="top" wrapText="1"/>
    </xf>
    <xf numFmtId="0" fontId="20" fillId="2" borderId="14" xfId="0" applyNumberFormat="1" applyFont="1" applyFill="1" applyBorder="1" applyAlignment="1" applyProtection="1">
      <alignment horizontal="left" vertical="top" wrapText="1"/>
    </xf>
    <xf numFmtId="0" fontId="20" fillId="2" borderId="21" xfId="0" applyNumberFormat="1" applyFont="1" applyFill="1" applyBorder="1" applyAlignment="1" applyProtection="1">
      <alignment horizontal="left" vertical="top" wrapText="1"/>
    </xf>
    <xf numFmtId="0" fontId="19" fillId="2" borderId="11" xfId="0" applyNumberFormat="1" applyFont="1" applyFill="1" applyBorder="1" applyAlignment="1" applyProtection="1">
      <alignment horizontal="left" vertical="top" wrapText="1"/>
    </xf>
    <xf numFmtId="0" fontId="19" fillId="2" borderId="20" xfId="0" applyNumberFormat="1" applyFont="1" applyFill="1" applyBorder="1" applyAlignment="1" applyProtection="1">
      <alignment horizontal="left" vertical="top" wrapText="1"/>
    </xf>
    <xf numFmtId="0" fontId="21" fillId="2" borderId="0" xfId="0" applyNumberFormat="1" applyFont="1" applyFill="1" applyBorder="1" applyAlignment="1" applyProtection="1">
      <alignment horizontal="left"/>
    </xf>
    <xf numFmtId="0" fontId="20" fillId="2" borderId="0" xfId="0" applyNumberFormat="1" applyFont="1" applyFill="1" applyBorder="1" applyAlignment="1" applyProtection="1">
      <alignment horizontal="left"/>
    </xf>
    <xf numFmtId="0" fontId="20" fillId="2" borderId="8" xfId="0" applyNumberFormat="1" applyFont="1" applyFill="1" applyBorder="1" applyAlignment="1" applyProtection="1">
      <alignment horizontal="left" vertical="center" wrapText="1"/>
    </xf>
    <xf numFmtId="0" fontId="20" fillId="2" borderId="14" xfId="0" applyNumberFormat="1" applyFont="1" applyFill="1" applyBorder="1" applyAlignment="1" applyProtection="1">
      <alignment horizontal="left" vertical="center" wrapText="1"/>
    </xf>
    <xf numFmtId="0" fontId="19" fillId="2" borderId="11" xfId="0" applyNumberFormat="1" applyFont="1" applyFill="1" applyBorder="1" applyAlignment="1" applyProtection="1">
      <alignment horizontal="left" vertical="center" wrapText="1"/>
    </xf>
    <xf numFmtId="0" fontId="19" fillId="2" borderId="19" xfId="0" applyNumberFormat="1" applyFont="1" applyFill="1" applyBorder="1" applyAlignment="1" applyProtection="1">
      <alignment horizontal="center" vertical="center" wrapText="1"/>
    </xf>
    <xf numFmtId="0" fontId="18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/>
    <xf numFmtId="0" fontId="18" fillId="2" borderId="34" xfId="0" applyNumberFormat="1" applyFont="1" applyFill="1" applyBorder="1" applyAlignment="1" applyProtection="1">
      <alignment horizontal="left" vertical="top" wrapText="1"/>
    </xf>
    <xf numFmtId="0" fontId="18" fillId="2" borderId="33" xfId="0" applyNumberFormat="1" applyFont="1" applyFill="1" applyBorder="1" applyAlignment="1" applyProtection="1">
      <alignment horizontal="left" vertical="top" wrapText="1"/>
    </xf>
    <xf numFmtId="0" fontId="17" fillId="2" borderId="33" xfId="0" applyNumberFormat="1" applyFont="1" applyFill="1" applyBorder="1" applyAlignment="1" applyProtection="1">
      <alignment horizontal="left" vertical="top" wrapText="1"/>
    </xf>
    <xf numFmtId="0" fontId="17" fillId="2" borderId="35" xfId="0" applyNumberFormat="1" applyFont="1" applyFill="1" applyBorder="1" applyAlignment="1" applyProtection="1">
      <alignment horizontal="left" vertical="top" wrapText="1"/>
    </xf>
    <xf numFmtId="0" fontId="18" fillId="2" borderId="32" xfId="0" applyNumberFormat="1" applyFont="1" applyFill="1" applyBorder="1" applyAlignment="1" applyProtection="1">
      <alignment horizontal="left" vertical="top" wrapText="1"/>
    </xf>
    <xf numFmtId="0" fontId="18" fillId="2" borderId="0" xfId="0" applyNumberFormat="1" applyFont="1" applyFill="1" applyBorder="1" applyAlignment="1" applyProtection="1">
      <alignment horizontal="left" vertical="top" wrapText="1"/>
    </xf>
    <xf numFmtId="0" fontId="17" fillId="2" borderId="0" xfId="0" applyNumberFormat="1" applyFont="1" applyFill="1" applyBorder="1" applyAlignment="1" applyProtection="1">
      <alignment horizontal="left" vertical="top" wrapText="1"/>
    </xf>
    <xf numFmtId="0" fontId="17" fillId="2" borderId="29" xfId="0" applyNumberFormat="1" applyFont="1" applyFill="1" applyBorder="1" applyAlignment="1" applyProtection="1">
      <alignment horizontal="left" vertical="top" wrapText="1"/>
    </xf>
    <xf numFmtId="0" fontId="19" fillId="2" borderId="23" xfId="0" applyFont="1" applyFill="1" applyBorder="1" applyAlignment="1">
      <alignment horizontal="center" vertical="top" wrapText="1"/>
    </xf>
    <xf numFmtId="0" fontId="19" fillId="2" borderId="28" xfId="0" applyFont="1" applyFill="1" applyBorder="1" applyAlignment="1">
      <alignment horizontal="center" vertical="top" wrapText="1"/>
    </xf>
    <xf numFmtId="0" fontId="19" fillId="2" borderId="36" xfId="0" applyFont="1" applyFill="1" applyBorder="1" applyAlignment="1">
      <alignment horizontal="center" vertical="top" wrapText="1"/>
    </xf>
    <xf numFmtId="0" fontId="17" fillId="2" borderId="37" xfId="0" applyNumberFormat="1" applyFont="1" applyFill="1" applyBorder="1" applyAlignment="1" applyProtection="1">
      <alignment horizontal="center" wrapText="1"/>
    </xf>
    <xf numFmtId="0" fontId="17" fillId="2" borderId="29" xfId="0" applyNumberFormat="1" applyFont="1" applyFill="1" applyBorder="1" applyAlignment="1" applyProtection="1">
      <alignment horizontal="center" wrapText="1"/>
    </xf>
    <xf numFmtId="0" fontId="17" fillId="2" borderId="38" xfId="0" applyNumberFormat="1" applyFont="1" applyFill="1" applyBorder="1" applyAlignment="1" applyProtection="1">
      <alignment horizontal="center" wrapText="1"/>
    </xf>
    <xf numFmtId="0" fontId="18" fillId="2" borderId="39" xfId="0" applyNumberFormat="1" applyFont="1" applyFill="1" applyBorder="1" applyAlignment="1" applyProtection="1">
      <alignment horizontal="right" wrapText="1"/>
    </xf>
    <xf numFmtId="0" fontId="18" fillId="2" borderId="32" xfId="0" applyNumberFormat="1" applyFont="1" applyFill="1" applyBorder="1" applyAlignment="1" applyProtection="1">
      <alignment horizontal="right" wrapText="1"/>
    </xf>
    <xf numFmtId="0" fontId="18" fillId="2" borderId="40" xfId="0" applyNumberFormat="1" applyFont="1" applyFill="1" applyBorder="1" applyAlignment="1" applyProtection="1">
      <alignment horizontal="right" wrapText="1"/>
    </xf>
    <xf numFmtId="0" fontId="18" fillId="2" borderId="22" xfId="0" applyNumberFormat="1" applyFont="1" applyFill="1" applyBorder="1" applyAlignment="1" applyProtection="1">
      <alignment horizontal="right" wrapText="1"/>
    </xf>
    <xf numFmtId="0" fontId="18" fillId="2" borderId="0" xfId="0" applyNumberFormat="1" applyFont="1" applyFill="1" applyBorder="1" applyAlignment="1" applyProtection="1">
      <alignment horizontal="right" wrapText="1"/>
    </xf>
    <xf numFmtId="0" fontId="18" fillId="2" borderId="26" xfId="0" applyNumberFormat="1" applyFont="1" applyFill="1" applyBorder="1" applyAlignment="1" applyProtection="1">
      <alignment horizontal="right" wrapText="1"/>
    </xf>
    <xf numFmtId="167" fontId="18" fillId="2" borderId="22" xfId="0" applyNumberFormat="1" applyFont="1" applyFill="1" applyBorder="1" applyAlignment="1" applyProtection="1">
      <alignment horizontal="right" wrapText="1"/>
    </xf>
    <xf numFmtId="167" fontId="18" fillId="2" borderId="0" xfId="0" applyNumberFormat="1" applyFont="1" applyFill="1" applyBorder="1" applyAlignment="1" applyProtection="1">
      <alignment horizontal="right" wrapText="1"/>
    </xf>
    <xf numFmtId="167" fontId="17" fillId="2" borderId="22" xfId="0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>
      <alignment horizontal="right" wrapText="1"/>
    </xf>
    <xf numFmtId="0" fontId="17" fillId="2" borderId="26" xfId="0" applyNumberFormat="1" applyFont="1" applyFill="1" applyBorder="1" applyAlignment="1" applyProtection="1">
      <alignment horizontal="right" wrapText="1"/>
    </xf>
    <xf numFmtId="167" fontId="17" fillId="2" borderId="37" xfId="0" applyNumberFormat="1" applyFont="1" applyFill="1" applyBorder="1" applyAlignment="1" applyProtection="1">
      <alignment horizontal="right" wrapText="1"/>
    </xf>
    <xf numFmtId="0" fontId="17" fillId="2" borderId="29" xfId="0" applyNumberFormat="1" applyFont="1" applyFill="1" applyBorder="1" applyAlignment="1" applyProtection="1">
      <alignment horizontal="right" wrapText="1"/>
    </xf>
    <xf numFmtId="0" fontId="17" fillId="2" borderId="38" xfId="0" applyNumberFormat="1" applyFont="1" applyFill="1" applyBorder="1" applyAlignment="1" applyProtection="1">
      <alignment horizontal="right" wrapText="1"/>
    </xf>
    <xf numFmtId="167" fontId="17" fillId="2" borderId="0" xfId="0" applyNumberFormat="1" applyFont="1" applyFill="1" applyBorder="1" applyAlignment="1" applyProtection="1">
      <alignment horizontal="right" wrapText="1"/>
    </xf>
    <xf numFmtId="167" fontId="17" fillId="2" borderId="26" xfId="0" applyNumberFormat="1" applyFont="1" applyFill="1" applyBorder="1" applyAlignment="1" applyProtection="1">
      <alignment horizontal="right" wrapText="1"/>
    </xf>
    <xf numFmtId="0" fontId="17" fillId="2" borderId="22" xfId="0" applyNumberFormat="1" applyFont="1" applyFill="1" applyBorder="1" applyAlignment="1" applyProtection="1">
      <alignment horizontal="right" wrapText="1"/>
    </xf>
    <xf numFmtId="0" fontId="17" fillId="2" borderId="37" xfId="0" applyNumberFormat="1" applyFont="1" applyFill="1" applyBorder="1" applyAlignment="1" applyProtection="1">
      <alignment horizontal="right" wrapText="1"/>
    </xf>
    <xf numFmtId="167" fontId="20" fillId="2" borderId="23" xfId="0" applyNumberFormat="1" applyFont="1" applyFill="1" applyBorder="1" applyAlignment="1" applyProtection="1">
      <alignment horizontal="right" vertical="center" wrapText="1"/>
    </xf>
    <xf numFmtId="167" fontId="20" fillId="2" borderId="28" xfId="0" applyNumberFormat="1" applyFont="1" applyFill="1" applyBorder="1" applyAlignment="1" applyProtection="1">
      <alignment horizontal="right" vertical="center" wrapText="1"/>
    </xf>
    <xf numFmtId="167" fontId="20" fillId="2" borderId="36" xfId="0" applyNumberFormat="1" applyFont="1" applyFill="1" applyBorder="1" applyAlignment="1" applyProtection="1">
      <alignment horizontal="right" vertical="center" wrapText="1"/>
    </xf>
    <xf numFmtId="167" fontId="20" fillId="2" borderId="22" xfId="0" applyNumberFormat="1" applyFont="1" applyFill="1" applyBorder="1" applyAlignment="1" applyProtection="1">
      <alignment horizontal="right" vertical="center" wrapText="1"/>
    </xf>
    <xf numFmtId="167" fontId="20" fillId="2" borderId="0" xfId="0" applyNumberFormat="1" applyFont="1" applyFill="1" applyBorder="1" applyAlignment="1" applyProtection="1">
      <alignment horizontal="right" vertical="center" wrapText="1"/>
    </xf>
    <xf numFmtId="167" fontId="20" fillId="2" borderId="26" xfId="0" applyNumberFormat="1" applyFont="1" applyFill="1" applyBorder="1" applyAlignment="1" applyProtection="1">
      <alignment horizontal="right" vertical="center" wrapText="1"/>
    </xf>
    <xf numFmtId="167" fontId="19" fillId="2" borderId="21" xfId="0" applyNumberFormat="1" applyFont="1" applyFill="1" applyBorder="1" applyAlignment="1" applyProtection="1">
      <alignment horizontal="right" vertical="center" wrapText="1"/>
    </xf>
    <xf numFmtId="167" fontId="19" fillId="2" borderId="27" xfId="0" applyNumberFormat="1" applyFont="1" applyFill="1" applyBorder="1" applyAlignment="1" applyProtection="1">
      <alignment horizontal="right" vertical="center" wrapText="1"/>
    </xf>
    <xf numFmtId="167" fontId="19" fillId="2" borderId="25" xfId="0" applyNumberFormat="1" applyFont="1" applyFill="1" applyBorder="1" applyAlignment="1" applyProtection="1">
      <alignment horizontal="right" vertical="center" wrapText="1"/>
    </xf>
    <xf numFmtId="167" fontId="19" fillId="2" borderId="20" xfId="0" applyNumberFormat="1" applyFont="1" applyFill="1" applyBorder="1" applyAlignment="1" applyProtection="1">
      <alignment horizontal="right" vertical="center" wrapText="1"/>
    </xf>
    <xf numFmtId="167" fontId="19" fillId="2" borderId="24" xfId="0" applyNumberFormat="1" applyFont="1" applyFill="1" applyBorder="1" applyAlignment="1" applyProtection="1">
      <alignment horizontal="right" vertical="center" wrapText="1"/>
    </xf>
    <xf numFmtId="167" fontId="19" fillId="2" borderId="19" xfId="0" applyNumberFormat="1" applyFont="1" applyFill="1" applyBorder="1" applyAlignment="1" applyProtection="1">
      <alignment horizontal="right" vertical="center" wrapText="1"/>
    </xf>
    <xf numFmtId="0" fontId="18" fillId="2" borderId="0" xfId="0" applyNumberFormat="1" applyFont="1" applyFill="1" applyBorder="1" applyAlignment="1" applyProtection="1">
      <alignment wrapText="1"/>
    </xf>
    <xf numFmtId="0" fontId="18" fillId="2" borderId="26" xfId="0" applyNumberFormat="1" applyFont="1" applyFill="1" applyBorder="1" applyAlignment="1" applyProtection="1">
      <alignment wrapText="1"/>
    </xf>
    <xf numFmtId="0" fontId="18" fillId="2" borderId="29" xfId="0" applyNumberFormat="1" applyFont="1" applyFill="1" applyBorder="1" applyAlignment="1" applyProtection="1">
      <alignment wrapText="1"/>
    </xf>
    <xf numFmtId="0" fontId="17" fillId="2" borderId="41" xfId="0" applyNumberFormat="1" applyFont="1" applyFill="1" applyBorder="1" applyAlignment="1" applyProtection="1">
      <alignment horizontal="center" wrapText="1"/>
    </xf>
    <xf numFmtId="0" fontId="17" fillId="2" borderId="42" xfId="0" applyNumberFormat="1" applyFont="1" applyFill="1" applyBorder="1" applyAlignment="1" applyProtection="1">
      <alignment horizontal="center" wrapText="1"/>
    </xf>
    <xf numFmtId="0" fontId="17" fillId="2" borderId="43" xfId="0" applyNumberFormat="1" applyFont="1" applyFill="1" applyBorder="1" applyAlignment="1" applyProtection="1">
      <alignment horizontal="center" wrapText="1"/>
    </xf>
    <xf numFmtId="0" fontId="6" fillId="2" borderId="2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166" fontId="8" fillId="2" borderId="8" xfId="4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 wrapText="1"/>
    </xf>
    <xf numFmtId="166" fontId="8" fillId="2" borderId="14" xfId="4" applyNumberFormat="1" applyFont="1" applyFill="1" applyBorder="1" applyAlignment="1">
      <alignment horizontal="right" wrapText="1"/>
    </xf>
    <xf numFmtId="0" fontId="8" fillId="2" borderId="14" xfId="0" applyFont="1" applyFill="1" applyBorder="1" applyAlignment="1">
      <alignment vertical="center"/>
    </xf>
    <xf numFmtId="166" fontId="8" fillId="2" borderId="14" xfId="4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166" fontId="6" fillId="2" borderId="11" xfId="4" applyNumberFormat="1" applyFont="1" applyFill="1" applyBorder="1" applyAlignment="1">
      <alignment horizontal="right" vertical="center"/>
    </xf>
    <xf numFmtId="0" fontId="12" fillId="2" borderId="0" xfId="0" applyFont="1" applyFill="1"/>
    <xf numFmtId="0" fontId="23" fillId="2" borderId="21" xfId="0" applyFont="1" applyFill="1" applyBorder="1" applyAlignment="1">
      <alignment horizontal="center" vertical="top" wrapText="1"/>
    </xf>
    <xf numFmtId="0" fontId="23" fillId="2" borderId="27" xfId="0" applyFont="1" applyFill="1" applyBorder="1" applyAlignment="1">
      <alignment horizontal="center" vertical="top" wrapText="1"/>
    </xf>
    <xf numFmtId="0" fontId="23" fillId="2" borderId="8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right" wrapText="1"/>
    </xf>
    <xf numFmtId="0" fontId="23" fillId="2" borderId="14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20" fillId="2" borderId="0" xfId="0" applyNumberFormat="1" applyFont="1" applyFill="1" applyBorder="1" applyAlignment="1" applyProtection="1"/>
    <xf numFmtId="0" fontId="19" fillId="2" borderId="20" xfId="0" applyNumberFormat="1" applyFont="1" applyFill="1" applyBorder="1" applyAlignment="1" applyProtection="1">
      <alignment horizontal="center" wrapText="1"/>
    </xf>
    <xf numFmtId="0" fontId="19" fillId="2" borderId="24" xfId="0" applyNumberFormat="1" applyFont="1" applyFill="1" applyBorder="1" applyAlignment="1" applyProtection="1">
      <alignment horizontal="center" wrapText="1"/>
    </xf>
    <xf numFmtId="0" fontId="19" fillId="2" borderId="19" xfId="0" applyNumberFormat="1" applyFont="1" applyFill="1" applyBorder="1" applyAlignment="1" applyProtection="1">
      <alignment horizontal="center" wrapText="1"/>
    </xf>
    <xf numFmtId="167" fontId="20" fillId="2" borderId="22" xfId="0" applyNumberFormat="1" applyFont="1" applyFill="1" applyBorder="1" applyAlignment="1" applyProtection="1">
      <alignment horizontal="right" wrapText="1"/>
    </xf>
    <xf numFmtId="167" fontId="20" fillId="2" borderId="0" xfId="0" applyNumberFormat="1" applyFont="1" applyFill="1" applyBorder="1" applyAlignment="1" applyProtection="1">
      <alignment horizontal="right" wrapText="1"/>
    </xf>
    <xf numFmtId="167" fontId="20" fillId="2" borderId="26" xfId="0" applyNumberFormat="1" applyFont="1" applyFill="1" applyBorder="1" applyAlignment="1" applyProtection="1">
      <alignment horizontal="right" wrapText="1"/>
    </xf>
    <xf numFmtId="0" fontId="19" fillId="2" borderId="14" xfId="0" applyNumberFormat="1" applyFont="1" applyFill="1" applyBorder="1" applyAlignment="1" applyProtection="1">
      <alignment horizontal="left" vertical="top" wrapText="1"/>
    </xf>
    <xf numFmtId="167" fontId="19" fillId="2" borderId="22" xfId="0" applyNumberFormat="1" applyFont="1" applyFill="1" applyBorder="1" applyAlignment="1" applyProtection="1">
      <alignment horizontal="right" wrapText="1"/>
    </xf>
    <xf numFmtId="167" fontId="19" fillId="2" borderId="0" xfId="0" applyNumberFormat="1" applyFont="1" applyFill="1" applyBorder="1" applyAlignment="1" applyProtection="1">
      <alignment horizontal="right" wrapText="1"/>
    </xf>
    <xf numFmtId="167" fontId="19" fillId="2" borderId="26" xfId="0" applyNumberFormat="1" applyFont="1" applyFill="1" applyBorder="1" applyAlignment="1" applyProtection="1">
      <alignment horizontal="right" wrapText="1"/>
    </xf>
    <xf numFmtId="167" fontId="20" fillId="2" borderId="23" xfId="0" applyNumberFormat="1" applyFont="1" applyFill="1" applyBorder="1" applyAlignment="1" applyProtection="1">
      <alignment horizontal="right" wrapText="1"/>
    </xf>
    <xf numFmtId="167" fontId="20" fillId="2" borderId="28" xfId="0" applyNumberFormat="1" applyFont="1" applyFill="1" applyBorder="1" applyAlignment="1" applyProtection="1">
      <alignment horizontal="right" wrapText="1"/>
    </xf>
    <xf numFmtId="167" fontId="20" fillId="2" borderId="36" xfId="0" applyNumberFormat="1" applyFont="1" applyFill="1" applyBorder="1" applyAlignment="1" applyProtection="1">
      <alignment horizontal="right" wrapText="1"/>
    </xf>
    <xf numFmtId="167" fontId="19" fillId="2" borderId="21" xfId="0" applyNumberFormat="1" applyFont="1" applyFill="1" applyBorder="1" applyAlignment="1" applyProtection="1">
      <alignment horizontal="right" wrapText="1"/>
    </xf>
    <xf numFmtId="167" fontId="19" fillId="2" borderId="27" xfId="0" applyNumberFormat="1" applyFont="1" applyFill="1" applyBorder="1" applyAlignment="1" applyProtection="1">
      <alignment horizontal="right" wrapText="1"/>
    </xf>
    <xf numFmtId="167" fontId="19" fillId="2" borderId="25" xfId="0" applyNumberFormat="1" applyFont="1" applyFill="1" applyBorder="1" applyAlignment="1" applyProtection="1">
      <alignment horizontal="right" wrapText="1"/>
    </xf>
    <xf numFmtId="0" fontId="23" fillId="2" borderId="25" xfId="0" applyFont="1" applyFill="1" applyBorder="1" applyAlignment="1">
      <alignment horizontal="center" vertical="top" wrapText="1"/>
    </xf>
    <xf numFmtId="0" fontId="25" fillId="2" borderId="28" xfId="0" applyFont="1" applyFill="1" applyBorder="1" applyAlignment="1">
      <alignment horizontal="center" vertical="top" wrapText="1"/>
    </xf>
    <xf numFmtId="0" fontId="25" fillId="2" borderId="36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26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5" fillId="2" borderId="26" xfId="0" applyFont="1" applyFill="1" applyBorder="1" applyAlignment="1">
      <alignment horizontal="center" vertical="top" wrapText="1"/>
    </xf>
    <xf numFmtId="0" fontId="23" fillId="2" borderId="24" xfId="0" applyFont="1" applyFill="1" applyBorder="1" applyAlignment="1">
      <alignment horizontal="center" vertical="top" wrapText="1"/>
    </xf>
    <xf numFmtId="0" fontId="23" fillId="2" borderId="19" xfId="0" applyFont="1" applyFill="1" applyBorder="1" applyAlignment="1">
      <alignment horizontal="center" vertical="top" wrapText="1"/>
    </xf>
    <xf numFmtId="0" fontId="23" fillId="2" borderId="26" xfId="0" applyFont="1" applyFill="1" applyBorder="1" applyAlignment="1">
      <alignment vertical="top" wrapText="1"/>
    </xf>
    <xf numFmtId="0" fontId="23" fillId="2" borderId="25" xfId="0" applyFont="1" applyFill="1" applyBorder="1" applyAlignment="1">
      <alignment horizontal="right" vertical="top" wrapText="1"/>
    </xf>
    <xf numFmtId="0" fontId="23" fillId="2" borderId="25" xfId="0" applyFont="1" applyFill="1" applyBorder="1" applyAlignment="1">
      <alignment horizontal="right" vertical="center" wrapText="1"/>
    </xf>
    <xf numFmtId="0" fontId="27" fillId="2" borderId="0" xfId="0" applyFont="1" applyFill="1"/>
    <xf numFmtId="0" fontId="16" fillId="2" borderId="0" xfId="0" applyFont="1" applyFill="1" applyBorder="1"/>
    <xf numFmtId="0" fontId="16" fillId="2" borderId="0" xfId="0" applyFont="1" applyFill="1"/>
    <xf numFmtId="0" fontId="28" fillId="2" borderId="0" xfId="0" applyNumberFormat="1" applyFont="1" applyFill="1" applyBorder="1" applyAlignment="1" applyProtection="1">
      <alignment horizontal="left"/>
    </xf>
    <xf numFmtId="0" fontId="29" fillId="2" borderId="0" xfId="0" applyNumberFormat="1" applyFont="1" applyFill="1" applyBorder="1" applyAlignment="1" applyProtection="1"/>
    <xf numFmtId="0" fontId="29" fillId="2" borderId="0" xfId="0" applyFont="1" applyFill="1"/>
    <xf numFmtId="0" fontId="14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4" fillId="2" borderId="0" xfId="3" applyFill="1" applyBorder="1"/>
    <xf numFmtId="0" fontId="7" fillId="2" borderId="0" xfId="0" applyFont="1" applyFill="1" applyBorder="1"/>
    <xf numFmtId="0" fontId="31" fillId="2" borderId="0" xfId="3" applyFont="1" applyFill="1" applyBorder="1"/>
    <xf numFmtId="0" fontId="32" fillId="2" borderId="0" xfId="0" applyFont="1" applyFill="1"/>
    <xf numFmtId="0" fontId="32" fillId="2" borderId="0" xfId="0" applyFont="1" applyFill="1" applyAlignment="1">
      <alignment horizontal="center"/>
    </xf>
    <xf numFmtId="0" fontId="33" fillId="2" borderId="0" xfId="0" applyFont="1" applyFill="1"/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/>
    <xf numFmtId="164" fontId="7" fillId="2" borderId="2" xfId="2" applyNumberFormat="1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0" xfId="0" applyFont="1" applyFill="1" applyAlignment="1">
      <alignment horizontal="center"/>
    </xf>
    <xf numFmtId="0" fontId="35" fillId="2" borderId="0" xfId="0" applyFont="1" applyFill="1"/>
    <xf numFmtId="0" fontId="7" fillId="2" borderId="0" xfId="0" applyFont="1" applyFill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7" fillId="2" borderId="22" xfId="0" applyFont="1" applyFill="1" applyBorder="1" applyAlignment="1">
      <alignment horizontal="center"/>
    </xf>
    <xf numFmtId="0" fontId="34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4" xfId="0" applyFont="1" applyFill="1" applyBorder="1"/>
    <xf numFmtId="0" fontId="12" fillId="2" borderId="11" xfId="0" applyFont="1" applyFill="1" applyBorder="1"/>
    <xf numFmtId="0" fontId="12" fillId="2" borderId="21" xfId="0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37" fillId="2" borderId="14" xfId="0" applyFont="1" applyFill="1" applyBorder="1"/>
    <xf numFmtId="0" fontId="37" fillId="2" borderId="0" xfId="0" applyFont="1" applyFill="1"/>
    <xf numFmtId="0" fontId="37" fillId="2" borderId="22" xfId="0" applyFont="1" applyFill="1" applyBorder="1"/>
    <xf numFmtId="0" fontId="7" fillId="2" borderId="0" xfId="0" applyFont="1" applyFill="1" applyAlignment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3" borderId="23" xfId="0" applyFont="1" applyFill="1" applyBorder="1"/>
    <xf numFmtId="1" fontId="8" fillId="3" borderId="6" xfId="0" applyNumberFormat="1" applyFont="1" applyFill="1" applyBorder="1" applyAlignment="1">
      <alignment vertical="top" wrapText="1"/>
    </xf>
    <xf numFmtId="1" fontId="8" fillId="3" borderId="5" xfId="0" applyNumberFormat="1" applyFont="1" applyFill="1" applyBorder="1" applyAlignment="1">
      <alignment vertical="top" wrapText="1"/>
    </xf>
    <xf numFmtId="1" fontId="8" fillId="3" borderId="4" xfId="0" applyNumberFormat="1" applyFont="1" applyFill="1" applyBorder="1" applyAlignment="1">
      <alignment vertical="top" wrapText="1"/>
    </xf>
    <xf numFmtId="0" fontId="8" fillId="2" borderId="48" xfId="0" applyFont="1" applyFill="1" applyBorder="1"/>
    <xf numFmtId="0" fontId="6" fillId="3" borderId="20" xfId="0" applyFont="1" applyFill="1" applyBorder="1"/>
    <xf numFmtId="0" fontId="7" fillId="2" borderId="48" xfId="0" applyFont="1" applyFill="1" applyBorder="1"/>
    <xf numFmtId="0" fontId="12" fillId="3" borderId="23" xfId="0" applyFont="1" applyFill="1" applyBorder="1"/>
    <xf numFmtId="1" fontId="8" fillId="3" borderId="7" xfId="0" applyNumberFormat="1" applyFont="1" applyFill="1" applyBorder="1" applyAlignment="1">
      <alignment vertical="top" wrapText="1"/>
    </xf>
    <xf numFmtId="1" fontId="8" fillId="3" borderId="8" xfId="0" applyNumberFormat="1" applyFont="1" applyFill="1" applyBorder="1" applyAlignment="1">
      <alignment vertical="top" wrapText="1"/>
    </xf>
    <xf numFmtId="1" fontId="8" fillId="3" borderId="9" xfId="0" applyNumberFormat="1" applyFont="1" applyFill="1" applyBorder="1" applyAlignment="1">
      <alignment vertical="top" wrapText="1"/>
    </xf>
    <xf numFmtId="0" fontId="12" fillId="3" borderId="49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Alignment="1">
      <alignment vertical="top" wrapText="1"/>
    </xf>
    <xf numFmtId="0" fontId="6" fillId="3" borderId="22" xfId="0" applyFont="1" applyFill="1" applyBorder="1"/>
    <xf numFmtId="1" fontId="8" fillId="2" borderId="13" xfId="0" applyNumberFormat="1" applyFont="1" applyFill="1" applyBorder="1" applyAlignment="1">
      <alignment vertical="top" wrapText="1"/>
    </xf>
    <xf numFmtId="1" fontId="8" fillId="2" borderId="14" xfId="0" applyNumberFormat="1" applyFont="1" applyFill="1" applyBorder="1" applyAlignment="1">
      <alignment vertical="top" wrapText="1"/>
    </xf>
    <xf numFmtId="1" fontId="8" fillId="2" borderId="15" xfId="0" applyNumberFormat="1" applyFont="1" applyFill="1" applyBorder="1" applyAlignment="1">
      <alignment vertical="top" wrapText="1"/>
    </xf>
    <xf numFmtId="0" fontId="8" fillId="2" borderId="54" xfId="0" applyFont="1" applyFill="1" applyBorder="1"/>
    <xf numFmtId="1" fontId="8" fillId="2" borderId="10" xfId="0" applyNumberFormat="1" applyFont="1" applyFill="1" applyBorder="1" applyAlignment="1">
      <alignment vertical="top" wrapText="1"/>
    </xf>
    <xf numFmtId="1" fontId="8" fillId="2" borderId="11" xfId="0" applyNumberFormat="1" applyFont="1" applyFill="1" applyBorder="1" applyAlignment="1">
      <alignment vertical="top" wrapText="1"/>
    </xf>
    <xf numFmtId="1" fontId="8" fillId="2" borderId="12" xfId="0" applyNumberFormat="1" applyFont="1" applyFill="1" applyBorder="1" applyAlignment="1">
      <alignment vertical="top" wrapText="1"/>
    </xf>
    <xf numFmtId="1" fontId="8" fillId="3" borderId="13" xfId="0" applyNumberFormat="1" applyFont="1" applyFill="1" applyBorder="1" applyAlignment="1">
      <alignment vertical="top" wrapText="1"/>
    </xf>
    <xf numFmtId="1" fontId="8" fillId="3" borderId="14" xfId="0" applyNumberFormat="1" applyFont="1" applyFill="1" applyBorder="1" applyAlignment="1">
      <alignment vertical="top" wrapText="1"/>
    </xf>
    <xf numFmtId="1" fontId="8" fillId="3" borderId="15" xfId="0" applyNumberFormat="1" applyFont="1" applyFill="1" applyBorder="1" applyAlignment="1">
      <alignment vertical="top" wrapText="1"/>
    </xf>
    <xf numFmtId="0" fontId="7" fillId="2" borderId="54" xfId="0" applyFont="1" applyFill="1" applyBorder="1"/>
    <xf numFmtId="0" fontId="12" fillId="3" borderId="22" xfId="0" applyFont="1" applyFill="1" applyBorder="1"/>
    <xf numFmtId="0" fontId="12" fillId="4" borderId="50" xfId="0" applyFont="1" applyFill="1" applyBorder="1"/>
    <xf numFmtId="1" fontId="6" fillId="4" borderId="51" xfId="0" applyNumberFormat="1" applyFont="1" applyFill="1" applyBorder="1"/>
    <xf numFmtId="1" fontId="6" fillId="4" borderId="52" xfId="0" applyNumberFormat="1" applyFont="1" applyFill="1" applyBorder="1"/>
    <xf numFmtId="1" fontId="6" fillId="4" borderId="53" xfId="0" applyNumberFormat="1" applyFont="1" applyFill="1" applyBorder="1"/>
    <xf numFmtId="0" fontId="37" fillId="2" borderId="0" xfId="0" applyFont="1" applyFill="1" applyAlignment="1">
      <alignment horizontal="left"/>
    </xf>
    <xf numFmtId="9" fontId="7" fillId="2" borderId="0" xfId="2" applyFont="1" applyFill="1" applyBorder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0" fontId="7" fillId="2" borderId="23" xfId="0" applyFont="1" applyFill="1" applyBorder="1"/>
    <xf numFmtId="9" fontId="7" fillId="2" borderId="28" xfId="2" applyFont="1" applyFill="1" applyBorder="1" applyAlignment="1">
      <alignment horizontal="center"/>
    </xf>
    <xf numFmtId="168" fontId="7" fillId="2" borderId="28" xfId="0" applyNumberFormat="1" applyFont="1" applyFill="1" applyBorder="1" applyAlignment="1">
      <alignment horizontal="center"/>
    </xf>
    <xf numFmtId="9" fontId="7" fillId="2" borderId="36" xfId="2" applyFont="1" applyFill="1" applyBorder="1" applyAlignment="1">
      <alignment horizontal="center"/>
    </xf>
    <xf numFmtId="9" fontId="7" fillId="2" borderId="26" xfId="2" applyFont="1" applyFill="1" applyBorder="1" applyAlignment="1">
      <alignment horizontal="center"/>
    </xf>
    <xf numFmtId="0" fontId="7" fillId="2" borderId="21" xfId="0" applyFont="1" applyFill="1" applyBorder="1"/>
    <xf numFmtId="0" fontId="12" fillId="2" borderId="23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9" fontId="7" fillId="2" borderId="23" xfId="2" applyFont="1" applyFill="1" applyBorder="1" applyAlignment="1">
      <alignment horizontal="center"/>
    </xf>
    <xf numFmtId="9" fontId="7" fillId="2" borderId="22" xfId="2" applyFont="1" applyFill="1" applyBorder="1" applyAlignment="1">
      <alignment horizontal="center"/>
    </xf>
    <xf numFmtId="9" fontId="7" fillId="2" borderId="21" xfId="2" applyFont="1" applyFill="1" applyBorder="1" applyAlignment="1">
      <alignment horizontal="center"/>
    </xf>
    <xf numFmtId="9" fontId="7" fillId="2" borderId="27" xfId="2" applyFont="1" applyFill="1" applyBorder="1" applyAlignment="1">
      <alignment horizontal="center"/>
    </xf>
    <xf numFmtId="168" fontId="7" fillId="2" borderId="27" xfId="0" applyNumberFormat="1" applyFont="1" applyFill="1" applyBorder="1" applyAlignment="1">
      <alignment horizontal="center"/>
    </xf>
    <xf numFmtId="9" fontId="7" fillId="2" borderId="25" xfId="2" applyFont="1" applyFill="1" applyBorder="1" applyAlignment="1">
      <alignment horizontal="center"/>
    </xf>
    <xf numFmtId="1" fontId="6" fillId="2" borderId="2" xfId="5" applyNumberFormat="1" applyFont="1" applyFill="1" applyBorder="1" applyAlignment="1">
      <alignment horizontal="center" vertical="center" wrapText="1"/>
    </xf>
    <xf numFmtId="0" fontId="6" fillId="2" borderId="28" xfId="5" applyFont="1" applyFill="1" applyBorder="1" applyAlignment="1">
      <alignment vertical="center"/>
    </xf>
    <xf numFmtId="0" fontId="6" fillId="2" borderId="36" xfId="5" applyFont="1" applyFill="1" applyBorder="1" applyAlignment="1">
      <alignment vertical="center"/>
    </xf>
    <xf numFmtId="0" fontId="6" fillId="2" borderId="0" xfId="5" applyFont="1" applyFill="1" applyBorder="1" applyAlignment="1">
      <alignment vertical="center"/>
    </xf>
    <xf numFmtId="0" fontId="6" fillId="2" borderId="27" xfId="5" applyFont="1" applyFill="1" applyBorder="1" applyAlignment="1">
      <alignment vertical="center"/>
    </xf>
    <xf numFmtId="0" fontId="6" fillId="2" borderId="2" xfId="5" applyFont="1" applyFill="1" applyBorder="1" applyAlignment="1">
      <alignment horizontal="center" vertical="center"/>
    </xf>
    <xf numFmtId="0" fontId="6" fillId="2" borderId="8" xfId="5" applyFont="1" applyFill="1" applyBorder="1" applyAlignment="1">
      <alignment horizontal="center" vertical="center"/>
    </xf>
    <xf numFmtId="0" fontId="4" fillId="2" borderId="0" xfId="3" applyFont="1" applyFill="1" applyBorder="1"/>
    <xf numFmtId="0" fontId="12" fillId="2" borderId="2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0" xfId="0" applyFont="1" applyFill="1" applyBorder="1" applyAlignment="1">
      <alignment wrapText="1"/>
    </xf>
    <xf numFmtId="43" fontId="7" fillId="2" borderId="0" xfId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3" fontId="7" fillId="2" borderId="23" xfId="1" applyFont="1" applyFill="1" applyBorder="1" applyAlignment="1">
      <alignment horizontal="center"/>
    </xf>
    <xf numFmtId="43" fontId="7" fillId="2" borderId="36" xfId="1" applyFont="1" applyFill="1" applyBorder="1" applyAlignment="1">
      <alignment horizontal="center"/>
    </xf>
    <xf numFmtId="43" fontId="7" fillId="2" borderId="22" xfId="1" applyFont="1" applyFill="1" applyBorder="1" applyAlignment="1">
      <alignment horizontal="center"/>
    </xf>
    <xf numFmtId="43" fontId="7" fillId="2" borderId="26" xfId="1" applyFont="1" applyFill="1" applyBorder="1" applyAlignment="1">
      <alignment horizontal="center"/>
    </xf>
    <xf numFmtId="43" fontId="7" fillId="2" borderId="21" xfId="1" applyFont="1" applyFill="1" applyBorder="1" applyAlignment="1">
      <alignment horizontal="center"/>
    </xf>
    <xf numFmtId="43" fontId="7" fillId="2" borderId="25" xfId="1" applyFont="1" applyFill="1" applyBorder="1" applyAlignment="1">
      <alignment horizontal="center"/>
    </xf>
    <xf numFmtId="43" fontId="7" fillId="2" borderId="8" xfId="1" applyFont="1" applyFill="1" applyBorder="1" applyAlignment="1">
      <alignment horizontal="center"/>
    </xf>
    <xf numFmtId="43" fontId="7" fillId="2" borderId="14" xfId="1" applyFont="1" applyFill="1" applyBorder="1" applyAlignment="1">
      <alignment horizontal="center"/>
    </xf>
    <xf numFmtId="43" fontId="7" fillId="2" borderId="11" xfId="1" applyFont="1" applyFill="1" applyBorder="1" applyAlignment="1">
      <alignment horizontal="center"/>
    </xf>
    <xf numFmtId="43" fontId="7" fillId="2" borderId="28" xfId="1" applyFont="1" applyFill="1" applyBorder="1" applyAlignment="1">
      <alignment horizontal="center"/>
    </xf>
    <xf numFmtId="43" fontId="7" fillId="2" borderId="27" xfId="1" applyFont="1" applyFill="1" applyBorder="1" applyAlignment="1">
      <alignment horizontal="center"/>
    </xf>
    <xf numFmtId="43" fontId="7" fillId="2" borderId="65" xfId="1" applyFont="1" applyFill="1" applyBorder="1" applyAlignment="1">
      <alignment horizontal="center"/>
    </xf>
    <xf numFmtId="43" fontId="7" fillId="2" borderId="66" xfId="1" applyFont="1" applyFill="1" applyBorder="1" applyAlignment="1">
      <alignment horizontal="center"/>
    </xf>
    <xf numFmtId="43" fontId="7" fillId="2" borderId="59" xfId="1" applyFont="1" applyFill="1" applyBorder="1" applyAlignment="1">
      <alignment horizontal="center"/>
    </xf>
    <xf numFmtId="43" fontId="7" fillId="2" borderId="67" xfId="1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43" fontId="7" fillId="2" borderId="68" xfId="1" applyFont="1" applyFill="1" applyBorder="1" applyAlignment="1">
      <alignment horizontal="center"/>
    </xf>
    <xf numFmtId="43" fontId="7" fillId="2" borderId="61" xfId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3" fontId="7" fillId="2" borderId="69" xfId="1" applyFont="1" applyFill="1" applyBorder="1" applyAlignment="1">
      <alignment horizontal="center"/>
    </xf>
    <xf numFmtId="0" fontId="33" fillId="2" borderId="0" xfId="0" applyFont="1" applyFill="1" applyBorder="1"/>
    <xf numFmtId="43" fontId="12" fillId="2" borderId="0" xfId="1" applyFont="1" applyFill="1" applyBorder="1" applyAlignment="1">
      <alignment horizontal="center"/>
    </xf>
    <xf numFmtId="43" fontId="12" fillId="2" borderId="8" xfId="1" applyFont="1" applyFill="1" applyBorder="1" applyAlignment="1">
      <alignment horizontal="center"/>
    </xf>
    <xf numFmtId="43" fontId="12" fillId="2" borderId="14" xfId="1" applyFont="1" applyFill="1" applyBorder="1" applyAlignment="1">
      <alignment horizontal="center"/>
    </xf>
    <xf numFmtId="43" fontId="12" fillId="2" borderId="11" xfId="1" applyFont="1" applyFill="1" applyBorder="1" applyAlignment="1">
      <alignment horizontal="center"/>
    </xf>
    <xf numFmtId="0" fontId="7" fillId="2" borderId="28" xfId="0" applyFont="1" applyFill="1" applyBorder="1"/>
    <xf numFmtId="0" fontId="7" fillId="2" borderId="27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43" fontId="12" fillId="2" borderId="62" xfId="1" applyFont="1" applyFill="1" applyBorder="1" applyAlignment="1">
      <alignment horizontal="center"/>
    </xf>
    <xf numFmtId="43" fontId="7" fillId="2" borderId="60" xfId="1" applyFont="1" applyFill="1" applyBorder="1" applyAlignment="1">
      <alignment horizontal="center"/>
    </xf>
    <xf numFmtId="43" fontId="7" fillId="2" borderId="62" xfId="1" applyFont="1" applyFill="1" applyBorder="1" applyAlignment="1">
      <alignment horizontal="center"/>
    </xf>
    <xf numFmtId="3" fontId="40" fillId="2" borderId="0" xfId="6" applyNumberFormat="1" applyFont="1" applyFill="1" applyAlignment="1" applyProtection="1">
      <alignment vertical="center"/>
      <protection locked="0"/>
    </xf>
    <xf numFmtId="3" fontId="41" fillId="2" borderId="0" xfId="6" applyNumberFormat="1" applyFont="1" applyFill="1" applyAlignment="1" applyProtection="1">
      <alignment vertical="center"/>
      <protection locked="0"/>
    </xf>
    <xf numFmtId="167" fontId="7" fillId="2" borderId="14" xfId="0" applyNumberFormat="1" applyFont="1" applyFill="1" applyBorder="1"/>
    <xf numFmtId="167" fontId="7" fillId="2" borderId="8" xfId="0" applyNumberFormat="1" applyFont="1" applyFill="1" applyBorder="1"/>
    <xf numFmtId="0" fontId="42" fillId="2" borderId="0" xfId="0" applyFont="1" applyFill="1"/>
    <xf numFmtId="0" fontId="42" fillId="2" borderId="0" xfId="0" applyFont="1" applyFill="1" applyBorder="1"/>
    <xf numFmtId="0" fontId="6" fillId="2" borderId="0" xfId="5" applyFont="1" applyFill="1" applyAlignment="1">
      <alignment vertical="center"/>
    </xf>
    <xf numFmtId="0" fontId="8" fillId="2" borderId="0" xfId="5" applyFont="1" applyFill="1" applyAlignment="1">
      <alignment vertical="center"/>
    </xf>
    <xf numFmtId="0" fontId="31" fillId="2" borderId="0" xfId="3" applyFont="1" applyFill="1" applyBorder="1" applyAlignment="1" applyProtection="1">
      <alignment vertical="center"/>
    </xf>
    <xf numFmtId="0" fontId="32" fillId="2" borderId="26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0" fontId="14" fillId="2" borderId="0" xfId="5" applyFont="1" applyFill="1" applyAlignment="1">
      <alignment vertical="center"/>
    </xf>
    <xf numFmtId="0" fontId="8" fillId="2" borderId="14" xfId="5" applyFont="1" applyFill="1" applyBorder="1" applyAlignment="1">
      <alignment vertical="center"/>
    </xf>
    <xf numFmtId="0" fontId="8" fillId="2" borderId="14" xfId="5" applyFont="1" applyFill="1" applyBorder="1" applyAlignment="1">
      <alignment vertical="center" wrapText="1"/>
    </xf>
    <xf numFmtId="0" fontId="8" fillId="2" borderId="11" xfId="5" applyFont="1" applyFill="1" applyBorder="1" applyAlignment="1">
      <alignment vertical="center" wrapText="1"/>
    </xf>
    <xf numFmtId="3" fontId="8" fillId="2" borderId="14" xfId="5" applyNumberFormat="1" applyFont="1" applyFill="1" applyBorder="1" applyAlignment="1">
      <alignment vertical="center"/>
    </xf>
    <xf numFmtId="166" fontId="8" fillId="2" borderId="14" xfId="5" applyNumberFormat="1" applyFont="1" applyFill="1" applyBorder="1" applyAlignment="1">
      <alignment vertical="center" wrapText="1"/>
    </xf>
    <xf numFmtId="166" fontId="8" fillId="2" borderId="11" xfId="5" applyNumberFormat="1" applyFont="1" applyFill="1" applyBorder="1" applyAlignment="1">
      <alignment horizontal="right" vertical="center" wrapText="1"/>
    </xf>
    <xf numFmtId="166" fontId="8" fillId="2" borderId="14" xfId="5" applyNumberFormat="1" applyFont="1" applyFill="1" applyBorder="1" applyAlignment="1">
      <alignment vertical="center"/>
    </xf>
    <xf numFmtId="3" fontId="8" fillId="2" borderId="14" xfId="0" applyNumberFormat="1" applyFont="1" applyFill="1" applyBorder="1" applyAlignment="1">
      <alignment vertical="center"/>
    </xf>
    <xf numFmtId="166" fontId="8" fillId="2" borderId="14" xfId="0" applyNumberFormat="1" applyFont="1" applyFill="1" applyBorder="1" applyAlignment="1">
      <alignment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6" fontId="8" fillId="2" borderId="11" xfId="5" applyNumberFormat="1" applyFont="1" applyFill="1" applyBorder="1" applyAlignment="1">
      <alignment vertical="center"/>
    </xf>
    <xf numFmtId="1" fontId="8" fillId="2" borderId="14" xfId="5" applyNumberFormat="1" applyFont="1" applyFill="1" applyBorder="1" applyAlignment="1">
      <alignment vertical="center"/>
    </xf>
    <xf numFmtId="167" fontId="8" fillId="2" borderId="14" xfId="5" applyNumberFormat="1" applyFont="1" applyFill="1" applyBorder="1" applyAlignment="1">
      <alignment vertical="center"/>
    </xf>
    <xf numFmtId="167" fontId="8" fillId="2" borderId="11" xfId="5" applyNumberFormat="1" applyFont="1" applyFill="1" applyBorder="1" applyAlignment="1">
      <alignment vertical="center"/>
    </xf>
    <xf numFmtId="0" fontId="6" fillId="2" borderId="2" xfId="5" applyFont="1" applyFill="1" applyBorder="1" applyAlignment="1">
      <alignment vertical="center"/>
    </xf>
    <xf numFmtId="3" fontId="6" fillId="2" borderId="2" xfId="5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0" fontId="6" fillId="2" borderId="11" xfId="5" applyFont="1" applyFill="1" applyBorder="1" applyAlignment="1">
      <alignment vertical="center" wrapText="1"/>
    </xf>
    <xf numFmtId="3" fontId="6" fillId="2" borderId="11" xfId="5" applyNumberFormat="1" applyFont="1" applyFill="1" applyBorder="1" applyAlignment="1">
      <alignment vertical="center"/>
    </xf>
    <xf numFmtId="0" fontId="6" fillId="2" borderId="2" xfId="5" applyFont="1" applyFill="1" applyBorder="1" applyAlignment="1">
      <alignment vertical="center" wrapText="1"/>
    </xf>
    <xf numFmtId="1" fontId="6" fillId="2" borderId="2" xfId="5" applyNumberFormat="1" applyFont="1" applyFill="1" applyBorder="1" applyAlignment="1">
      <alignment vertical="center"/>
    </xf>
    <xf numFmtId="0" fontId="6" fillId="2" borderId="11" xfId="5" applyNumberFormat="1" applyFont="1" applyFill="1" applyBorder="1" applyAlignment="1">
      <alignment horizontal="right" vertical="center"/>
    </xf>
    <xf numFmtId="0" fontId="6" fillId="2" borderId="11" xfId="0" applyNumberFormat="1" applyFont="1" applyFill="1" applyBorder="1" applyAlignment="1">
      <alignment horizontal="right" vertical="center"/>
    </xf>
    <xf numFmtId="0" fontId="8" fillId="2" borderId="11" xfId="5" applyFont="1" applyFill="1" applyBorder="1" applyAlignment="1">
      <alignment vertical="center"/>
    </xf>
    <xf numFmtId="3" fontId="8" fillId="2" borderId="11" xfId="5" applyNumberFormat="1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0" fontId="6" fillId="2" borderId="2" xfId="5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167" fontId="27" fillId="2" borderId="0" xfId="5" applyNumberFormat="1" applyFont="1" applyFill="1" applyBorder="1" applyAlignment="1">
      <alignment horizontal="right" vertical="center" wrapText="1"/>
    </xf>
    <xf numFmtId="0" fontId="27" fillId="2" borderId="0" xfId="5" applyFont="1" applyFill="1" applyBorder="1" applyAlignment="1">
      <alignment vertical="center"/>
    </xf>
    <xf numFmtId="166" fontId="11" fillId="2" borderId="0" xfId="5" applyNumberFormat="1" applyFont="1" applyFill="1" applyBorder="1" applyAlignment="1">
      <alignment vertical="center" wrapText="1"/>
    </xf>
    <xf numFmtId="166" fontId="11" fillId="2" borderId="0" xfId="5" applyNumberFormat="1" applyFont="1" applyFill="1" applyBorder="1" applyAlignment="1">
      <alignment vertical="center"/>
    </xf>
    <xf numFmtId="0" fontId="27" fillId="2" borderId="0" xfId="5" applyFont="1" applyFill="1" applyAlignment="1">
      <alignment vertical="center"/>
    </xf>
    <xf numFmtId="166" fontId="11" fillId="2" borderId="0" xfId="5" applyNumberFormat="1" applyFont="1" applyFill="1" applyBorder="1" applyAlignment="1">
      <alignment horizontal="right" vertical="center" wrapText="1"/>
    </xf>
    <xf numFmtId="167" fontId="11" fillId="2" borderId="0" xfId="5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167" fontId="7" fillId="2" borderId="14" xfId="0" applyNumberFormat="1" applyFont="1" applyFill="1" applyBorder="1" applyAlignment="1">
      <alignment horizontal="center"/>
    </xf>
    <xf numFmtId="167" fontId="7" fillId="2" borderId="22" xfId="0" applyNumberFormat="1" applyFont="1" applyFill="1" applyBorder="1" applyAlignment="1">
      <alignment horizontal="center"/>
    </xf>
    <xf numFmtId="167" fontId="12" fillId="2" borderId="8" xfId="0" applyNumberFormat="1" applyFont="1" applyFill="1" applyBorder="1" applyAlignment="1">
      <alignment horizontal="center"/>
    </xf>
    <xf numFmtId="167" fontId="12" fillId="2" borderId="14" xfId="0" applyNumberFormat="1" applyFont="1" applyFill="1" applyBorder="1" applyAlignment="1">
      <alignment horizontal="center"/>
    </xf>
    <xf numFmtId="167" fontId="12" fillId="2" borderId="11" xfId="0" applyNumberFormat="1" applyFont="1" applyFill="1" applyBorder="1" applyAlignment="1">
      <alignment horizontal="center"/>
    </xf>
    <xf numFmtId="167" fontId="12" fillId="2" borderId="21" xfId="0" applyNumberFormat="1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 vertical="center" wrapText="1"/>
    </xf>
    <xf numFmtId="167" fontId="7" fillId="2" borderId="0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167" fontId="12" fillId="2" borderId="27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0" fontId="12" fillId="2" borderId="21" xfId="0" applyFont="1" applyFill="1" applyBorder="1"/>
    <xf numFmtId="1" fontId="12" fillId="2" borderId="11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vertical="center" wrapText="1"/>
    </xf>
    <xf numFmtId="1" fontId="12" fillId="2" borderId="25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169" fontId="25" fillId="2" borderId="0" xfId="7" applyNumberFormat="1" applyFont="1" applyFill="1" applyBorder="1" applyAlignment="1">
      <alignment horizontal="center" vertical="top"/>
    </xf>
    <xf numFmtId="169" fontId="23" fillId="2" borderId="0" xfId="7" applyNumberFormat="1" applyFont="1" applyFill="1" applyBorder="1" applyAlignment="1">
      <alignment horizontal="center" vertical="top"/>
    </xf>
    <xf numFmtId="169" fontId="25" fillId="2" borderId="8" xfId="7" applyNumberFormat="1" applyFont="1" applyFill="1" applyBorder="1" applyAlignment="1">
      <alignment horizontal="center" vertical="top"/>
    </xf>
    <xf numFmtId="169" fontId="25" fillId="2" borderId="14" xfId="7" applyNumberFormat="1" applyFont="1" applyFill="1" applyBorder="1" applyAlignment="1">
      <alignment horizontal="center" vertical="top"/>
    </xf>
    <xf numFmtId="170" fontId="25" fillId="2" borderId="8" xfId="7" applyNumberFormat="1" applyFont="1" applyFill="1" applyBorder="1" applyAlignment="1">
      <alignment horizontal="center" vertical="top"/>
    </xf>
    <xf numFmtId="170" fontId="7" fillId="2" borderId="26" xfId="0" applyNumberFormat="1" applyFont="1" applyFill="1" applyBorder="1" applyAlignment="1">
      <alignment horizontal="center"/>
    </xf>
    <xf numFmtId="170" fontId="25" fillId="2" borderId="14" xfId="7" applyNumberFormat="1" applyFont="1" applyFill="1" applyBorder="1" applyAlignment="1">
      <alignment horizontal="center" vertical="top"/>
    </xf>
    <xf numFmtId="170" fontId="23" fillId="2" borderId="11" xfId="7" applyNumberFormat="1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2" xfId="0" applyFont="1" applyFill="1" applyBorder="1"/>
    <xf numFmtId="0" fontId="7" fillId="2" borderId="79" xfId="0" applyFont="1" applyFill="1" applyBorder="1"/>
    <xf numFmtId="0" fontId="12" fillId="2" borderId="76" xfId="0" applyFont="1" applyFill="1" applyBorder="1"/>
    <xf numFmtId="169" fontId="25" fillId="2" borderId="78" xfId="7" applyNumberFormat="1" applyFont="1" applyFill="1" applyBorder="1" applyAlignment="1">
      <alignment horizontal="center" vertical="top"/>
    </xf>
    <xf numFmtId="169" fontId="25" fillId="2" borderId="28" xfId="7" applyNumberFormat="1" applyFont="1" applyFill="1" applyBorder="1" applyAlignment="1">
      <alignment horizontal="center" vertical="top"/>
    </xf>
    <xf numFmtId="169" fontId="25" fillId="2" borderId="7" xfId="7" applyNumberFormat="1" applyFont="1" applyFill="1" applyBorder="1" applyAlignment="1">
      <alignment horizontal="center" vertical="top"/>
    </xf>
    <xf numFmtId="169" fontId="25" fillId="2" borderId="9" xfId="7" applyNumberFormat="1" applyFont="1" applyFill="1" applyBorder="1" applyAlignment="1">
      <alignment horizontal="center" vertical="top"/>
    </xf>
    <xf numFmtId="169" fontId="25" fillId="2" borderId="79" xfId="7" applyNumberFormat="1" applyFont="1" applyFill="1" applyBorder="1" applyAlignment="1">
      <alignment horizontal="center" vertical="top"/>
    </xf>
    <xf numFmtId="169" fontId="25" fillId="2" borderId="13" xfId="7" applyNumberFormat="1" applyFont="1" applyFill="1" applyBorder="1" applyAlignment="1">
      <alignment horizontal="center" vertical="top"/>
    </xf>
    <xf numFmtId="169" fontId="25" fillId="2" borderId="15" xfId="7" applyNumberFormat="1" applyFont="1" applyFill="1" applyBorder="1" applyAlignment="1">
      <alignment horizontal="center" vertical="top"/>
    </xf>
    <xf numFmtId="169" fontId="23" fillId="2" borderId="76" xfId="7" applyNumberFormat="1" applyFont="1" applyFill="1" applyBorder="1" applyAlignment="1">
      <alignment horizontal="center" vertical="top"/>
    </xf>
    <xf numFmtId="169" fontId="23" fillId="2" borderId="81" xfId="7" applyNumberFormat="1" applyFont="1" applyFill="1" applyBorder="1" applyAlignment="1">
      <alignment horizontal="center" vertical="top"/>
    </xf>
    <xf numFmtId="169" fontId="23" fillId="2" borderId="16" xfId="7" applyNumberFormat="1" applyFont="1" applyFill="1" applyBorder="1" applyAlignment="1">
      <alignment horizontal="center" vertical="top"/>
    </xf>
    <xf numFmtId="169" fontId="23" fillId="2" borderId="17" xfId="7" applyNumberFormat="1" applyFont="1" applyFill="1" applyBorder="1" applyAlignment="1">
      <alignment horizontal="center" vertical="top"/>
    </xf>
    <xf numFmtId="169" fontId="23" fillId="2" borderId="18" xfId="7" applyNumberFormat="1" applyFont="1" applyFill="1" applyBorder="1" applyAlignment="1">
      <alignment horizontal="center" vertical="top"/>
    </xf>
    <xf numFmtId="169" fontId="26" fillId="2" borderId="9" xfId="7" applyNumberFormat="1" applyFont="1" applyFill="1" applyBorder="1" applyAlignment="1">
      <alignment horizontal="center" vertical="top"/>
    </xf>
    <xf numFmtId="169" fontId="26" fillId="2" borderId="15" xfId="7" applyNumberFormat="1" applyFont="1" applyFill="1" applyBorder="1" applyAlignment="1">
      <alignment horizontal="center" vertical="top"/>
    </xf>
    <xf numFmtId="169" fontId="47" fillId="2" borderId="18" xfId="7" applyNumberFormat="1" applyFont="1" applyFill="1" applyBorder="1" applyAlignment="1">
      <alignment horizontal="center" vertical="top"/>
    </xf>
    <xf numFmtId="169" fontId="47" fillId="2" borderId="0" xfId="7" applyNumberFormat="1" applyFont="1" applyFill="1" applyBorder="1" applyAlignment="1">
      <alignment horizontal="center" vertical="top"/>
    </xf>
    <xf numFmtId="0" fontId="34" fillId="2" borderId="21" xfId="0" applyFont="1" applyFill="1" applyBorder="1" applyAlignment="1">
      <alignment horizontal="center" vertical="top" wrapText="1"/>
    </xf>
    <xf numFmtId="0" fontId="34" fillId="2" borderId="27" xfId="0" applyFont="1" applyFill="1" applyBorder="1" applyAlignment="1">
      <alignment horizontal="center" vertical="top" wrapText="1"/>
    </xf>
    <xf numFmtId="0" fontId="34" fillId="2" borderId="25" xfId="0" applyFont="1" applyFill="1" applyBorder="1" applyAlignment="1">
      <alignment horizontal="center" vertical="top" wrapText="1"/>
    </xf>
    <xf numFmtId="0" fontId="5" fillId="2" borderId="0" xfId="3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top" wrapText="1"/>
    </xf>
    <xf numFmtId="0" fontId="19" fillId="2" borderId="19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center" wrapText="1"/>
    </xf>
    <xf numFmtId="0" fontId="17" fillId="2" borderId="20" xfId="0" applyNumberFormat="1" applyFont="1" applyFill="1" applyBorder="1" applyAlignment="1" applyProtection="1">
      <alignment horizontal="center" wrapText="1"/>
    </xf>
    <xf numFmtId="0" fontId="17" fillId="2" borderId="24" xfId="0" applyNumberFormat="1" applyFont="1" applyFill="1" applyBorder="1" applyAlignment="1" applyProtection="1">
      <alignment horizontal="center" wrapText="1"/>
    </xf>
    <xf numFmtId="0" fontId="17" fillId="2" borderId="19" xfId="0" applyNumberFormat="1" applyFont="1" applyFill="1" applyBorder="1" applyAlignment="1" applyProtection="1">
      <alignment horizontal="center" wrapText="1"/>
    </xf>
    <xf numFmtId="0" fontId="17" fillId="2" borderId="8" xfId="0" applyNumberFormat="1" applyFont="1" applyFill="1" applyBorder="1" applyAlignment="1" applyProtection="1">
      <alignment horizontal="left" vertical="top" wrapText="1"/>
    </xf>
    <xf numFmtId="0" fontId="17" fillId="2" borderId="14" xfId="0" applyNumberFormat="1" applyFont="1" applyFill="1" applyBorder="1" applyAlignment="1" applyProtection="1">
      <alignment horizontal="left" vertical="top" wrapText="1"/>
    </xf>
    <xf numFmtId="0" fontId="17" fillId="2" borderId="11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Alignment="1">
      <alignment horizontal="left" vertical="center" wrapText="1"/>
    </xf>
    <xf numFmtId="0" fontId="17" fillId="2" borderId="31" xfId="0" applyNumberFormat="1" applyFont="1" applyFill="1" applyBorder="1" applyAlignment="1" applyProtection="1">
      <alignment horizontal="left" vertical="top" wrapText="1"/>
    </xf>
    <xf numFmtId="0" fontId="17" fillId="2" borderId="3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9" fillId="2" borderId="32" xfId="0" applyNumberFormat="1" applyFont="1" applyFill="1" applyBorder="1" applyAlignment="1" applyProtection="1">
      <alignment horizontal="center" vertical="center" wrapText="1"/>
    </xf>
    <xf numFmtId="0" fontId="19" fillId="2" borderId="44" xfId="0" applyNumberFormat="1" applyFont="1" applyFill="1" applyBorder="1" applyAlignment="1" applyProtection="1">
      <alignment horizontal="center" vertical="center" wrapText="1"/>
    </xf>
    <xf numFmtId="0" fontId="19" fillId="2" borderId="34" xfId="0" applyNumberFormat="1" applyFont="1" applyFill="1" applyBorder="1" applyAlignment="1" applyProtection="1">
      <alignment horizontal="center" vertical="center" wrapText="1"/>
    </xf>
    <xf numFmtId="0" fontId="19" fillId="2" borderId="47" xfId="0" applyNumberFormat="1" applyFont="1" applyFill="1" applyBorder="1" applyAlignment="1" applyProtection="1">
      <alignment horizontal="center" wrapText="1"/>
    </xf>
    <xf numFmtId="0" fontId="19" fillId="2" borderId="46" xfId="0" applyNumberFormat="1" applyFont="1" applyFill="1" applyBorder="1" applyAlignment="1" applyProtection="1">
      <alignment horizontal="center" wrapText="1"/>
    </xf>
    <xf numFmtId="0" fontId="19" fillId="2" borderId="45" xfId="0" applyNumberFormat="1" applyFont="1" applyFill="1" applyBorder="1" applyAlignment="1" applyProtection="1">
      <alignment horizontal="center" wrapText="1"/>
    </xf>
    <xf numFmtId="3" fontId="27" fillId="2" borderId="0" xfId="0" applyNumberFormat="1" applyFont="1" applyFill="1" applyBorder="1" applyAlignment="1">
      <alignment horizontal="left" vertical="top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44" fillId="2" borderId="25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7" fillId="2" borderId="0" xfId="0" applyFont="1" applyFill="1" applyAlignment="1">
      <alignment wrapText="1"/>
    </xf>
    <xf numFmtId="0" fontId="32" fillId="2" borderId="0" xfId="0" applyFont="1" applyFill="1" applyAlignment="1">
      <alignment wrapText="1"/>
    </xf>
    <xf numFmtId="0" fontId="6" fillId="2" borderId="2" xfId="5" applyFont="1" applyFill="1" applyBorder="1" applyAlignment="1">
      <alignment horizontal="center" vertical="center"/>
    </xf>
    <xf numFmtId="0" fontId="6" fillId="2" borderId="20" xfId="5" applyFont="1" applyFill="1" applyBorder="1" applyAlignment="1">
      <alignment horizontal="center" vertical="center" wrapText="1"/>
    </xf>
    <xf numFmtId="0" fontId="6" fillId="2" borderId="19" xfId="5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27" fillId="2" borderId="0" xfId="5" applyFont="1" applyFill="1" applyBorder="1" applyAlignment="1">
      <alignment horizontal="left" vertical="top" wrapText="1"/>
    </xf>
    <xf numFmtId="0" fontId="33" fillId="2" borderId="50" xfId="0" applyFont="1" applyFill="1" applyBorder="1" applyAlignment="1">
      <alignment horizontal="center"/>
    </xf>
    <xf numFmtId="0" fontId="33" fillId="2" borderId="73" xfId="0" applyFont="1" applyFill="1" applyBorder="1" applyAlignment="1">
      <alignment horizontal="center"/>
    </xf>
    <xf numFmtId="0" fontId="33" fillId="2" borderId="74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2" fillId="2" borderId="75" xfId="0" applyFont="1" applyFill="1" applyBorder="1" applyAlignment="1">
      <alignment horizontal="center" vertical="center" wrapText="1"/>
    </xf>
    <xf numFmtId="0" fontId="12" fillId="2" borderId="77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</cellXfs>
  <cellStyles count="8">
    <cellStyle name="Lien hypertexte" xfId="3" builtinId="8"/>
    <cellStyle name="Milliers" xfId="1" builtinId="3"/>
    <cellStyle name="Normal" xfId="0" builtinId="0"/>
    <cellStyle name="Normal 2" xfId="5"/>
    <cellStyle name="Normal 3" xfId="7"/>
    <cellStyle name="Normal_CHOMAGE" xfId="6"/>
    <cellStyle name="Pourcentage" xfId="2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DonnéesExternes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70" zoomScaleNormal="70" zoomScaleSheetLayoutView="40" workbookViewId="0">
      <pane ySplit="1" topLeftCell="A2" activePane="bottomLeft" state="frozen"/>
      <selection pane="bottomLeft"/>
    </sheetView>
  </sheetViews>
  <sheetFormatPr baseColWidth="10" defaultRowHeight="15.75" x14ac:dyDescent="0.25"/>
  <cols>
    <col min="1" max="1" width="36.42578125" style="60" customWidth="1"/>
    <col min="2" max="2" width="102.28515625" style="6" customWidth="1"/>
    <col min="3" max="6" width="17.42578125" style="5" customWidth="1"/>
    <col min="7" max="16384" width="11.42578125" style="6"/>
  </cols>
  <sheetData>
    <row r="1" spans="1:6" s="5" customFormat="1" ht="63.75" customHeight="1" x14ac:dyDescent="0.25">
      <c r="A1" s="1" t="s">
        <v>0</v>
      </c>
      <c r="B1" s="2" t="s">
        <v>1</v>
      </c>
      <c r="C1" s="2" t="s">
        <v>291</v>
      </c>
      <c r="D1" s="2" t="s">
        <v>2</v>
      </c>
      <c r="E1" s="2" t="s">
        <v>3</v>
      </c>
      <c r="F1" s="2"/>
    </row>
    <row r="2" spans="1:6" ht="28.5" customHeight="1" x14ac:dyDescent="0.25">
      <c r="A2" s="3" t="s">
        <v>17</v>
      </c>
      <c r="B2" s="4"/>
      <c r="C2" s="6"/>
      <c r="D2" s="6"/>
      <c r="E2" s="6"/>
    </row>
    <row r="3" spans="1:6" s="5" customFormat="1" ht="15.75" customHeight="1" x14ac:dyDescent="0.25">
      <c r="A3" s="3"/>
      <c r="B3" s="58" t="s">
        <v>294</v>
      </c>
      <c r="C3" s="5" t="s">
        <v>5</v>
      </c>
      <c r="D3" s="7">
        <v>43132</v>
      </c>
      <c r="E3" s="5">
        <v>2016</v>
      </c>
    </row>
    <row r="4" spans="1:6" s="5" customFormat="1" ht="15.75" customHeight="1" x14ac:dyDescent="0.25">
      <c r="A4" s="3"/>
      <c r="B4" s="58" t="s">
        <v>18</v>
      </c>
      <c r="C4" s="5" t="s">
        <v>5</v>
      </c>
      <c r="D4" s="7">
        <v>43132</v>
      </c>
      <c r="E4" s="5">
        <v>2016</v>
      </c>
    </row>
    <row r="5" spans="1:6" s="5" customFormat="1" ht="15.75" customHeight="1" x14ac:dyDescent="0.25">
      <c r="A5" s="59"/>
      <c r="B5" s="58" t="s">
        <v>149</v>
      </c>
      <c r="C5" s="5" t="s">
        <v>4</v>
      </c>
      <c r="D5" s="7">
        <v>43132</v>
      </c>
      <c r="E5" s="5">
        <v>2015</v>
      </c>
    </row>
    <row r="6" spans="1:6" s="5" customFormat="1" ht="15.75" customHeight="1" x14ac:dyDescent="0.25">
      <c r="A6" s="3"/>
      <c r="B6" s="58" t="s">
        <v>150</v>
      </c>
      <c r="C6" s="5" t="s">
        <v>4</v>
      </c>
      <c r="D6" s="7">
        <v>43132</v>
      </c>
      <c r="E6" s="5">
        <v>2015</v>
      </c>
    </row>
    <row r="7" spans="1:6" ht="15.75" customHeight="1" x14ac:dyDescent="0.25">
      <c r="B7" s="58" t="s">
        <v>288</v>
      </c>
      <c r="C7" s="5" t="s">
        <v>4</v>
      </c>
      <c r="D7" s="7">
        <v>43132</v>
      </c>
      <c r="E7" s="5">
        <v>2015</v>
      </c>
    </row>
    <row r="8" spans="1:6" ht="15.75" customHeight="1" x14ac:dyDescent="0.25">
      <c r="B8" s="58" t="s">
        <v>154</v>
      </c>
      <c r="C8" s="5" t="s">
        <v>4</v>
      </c>
      <c r="D8" s="7">
        <v>43132</v>
      </c>
      <c r="E8" s="5">
        <v>2015</v>
      </c>
    </row>
    <row r="9" spans="1:6" ht="15.75" customHeight="1" x14ac:dyDescent="0.25">
      <c r="B9" s="58" t="s">
        <v>468</v>
      </c>
      <c r="C9" s="5" t="s">
        <v>292</v>
      </c>
      <c r="D9" s="7">
        <v>43160</v>
      </c>
      <c r="E9" s="5">
        <v>2016</v>
      </c>
    </row>
    <row r="10" spans="1:6" ht="15.75" customHeight="1" x14ac:dyDescent="0.25">
      <c r="B10" s="58" t="s">
        <v>469</v>
      </c>
      <c r="C10" s="5" t="s">
        <v>292</v>
      </c>
      <c r="D10" s="7">
        <v>43160</v>
      </c>
      <c r="E10" s="5">
        <v>2016</v>
      </c>
    </row>
    <row r="11" spans="1:6" ht="15.75" customHeight="1" x14ac:dyDescent="0.25">
      <c r="B11" s="58" t="s">
        <v>470</v>
      </c>
      <c r="C11" s="5" t="s">
        <v>292</v>
      </c>
      <c r="D11" s="7">
        <v>43160</v>
      </c>
      <c r="E11" s="5">
        <v>2016</v>
      </c>
    </row>
    <row r="12" spans="1:6" ht="15.75" customHeight="1" x14ac:dyDescent="0.25">
      <c r="B12" s="58" t="s">
        <v>471</v>
      </c>
      <c r="C12" s="5" t="s">
        <v>292</v>
      </c>
      <c r="D12" s="7">
        <v>43160</v>
      </c>
      <c r="E12" s="5">
        <v>2016</v>
      </c>
    </row>
    <row r="13" spans="1:6" ht="31.5" customHeight="1" x14ac:dyDescent="0.25">
      <c r="B13" s="423" t="s">
        <v>429</v>
      </c>
      <c r="C13" s="5" t="s">
        <v>292</v>
      </c>
      <c r="D13" s="7">
        <v>43221</v>
      </c>
      <c r="E13" s="5">
        <v>2016</v>
      </c>
    </row>
    <row r="14" spans="1:6" ht="15.75" customHeight="1" x14ac:dyDescent="0.25">
      <c r="B14" s="58" t="s">
        <v>472</v>
      </c>
      <c r="C14" s="5" t="s">
        <v>293</v>
      </c>
      <c r="D14" s="7">
        <v>43160</v>
      </c>
      <c r="E14" s="5">
        <v>2017</v>
      </c>
    </row>
    <row r="15" spans="1:6" ht="15.75" customHeight="1" x14ac:dyDescent="0.25">
      <c r="B15" s="58" t="s">
        <v>473</v>
      </c>
      <c r="C15" s="5" t="s">
        <v>293</v>
      </c>
      <c r="D15" s="7">
        <v>43221</v>
      </c>
      <c r="E15" s="5">
        <v>2017</v>
      </c>
    </row>
    <row r="16" spans="1:6" ht="15.75" customHeight="1" x14ac:dyDescent="0.25">
      <c r="B16" s="58" t="s">
        <v>474</v>
      </c>
      <c r="C16" s="5" t="s">
        <v>293</v>
      </c>
      <c r="D16" s="7">
        <v>43221</v>
      </c>
      <c r="E16" s="5">
        <v>2017</v>
      </c>
    </row>
    <row r="17" spans="2:5" ht="15.75" customHeight="1" x14ac:dyDescent="0.25">
      <c r="B17" s="58" t="s">
        <v>475</v>
      </c>
      <c r="C17" s="5" t="s">
        <v>293</v>
      </c>
      <c r="D17" s="7">
        <v>43221</v>
      </c>
      <c r="E17" s="5">
        <v>2017</v>
      </c>
    </row>
    <row r="18" spans="2:5" ht="15.75" customHeight="1" x14ac:dyDescent="0.25">
      <c r="B18" s="58" t="s">
        <v>476</v>
      </c>
      <c r="C18" s="5" t="s">
        <v>293</v>
      </c>
      <c r="D18" s="7">
        <v>43221</v>
      </c>
      <c r="E18" s="5">
        <v>2017</v>
      </c>
    </row>
    <row r="19" spans="2:5" ht="15.75" customHeight="1" x14ac:dyDescent="0.25">
      <c r="B19" s="58" t="s">
        <v>477</v>
      </c>
      <c r="C19" s="5" t="s">
        <v>507</v>
      </c>
      <c r="D19" s="7">
        <v>43221</v>
      </c>
      <c r="E19" s="5">
        <v>2016</v>
      </c>
    </row>
    <row r="20" spans="2:5" ht="15.75" customHeight="1" x14ac:dyDescent="0.25">
      <c r="B20" s="58" t="s">
        <v>478</v>
      </c>
      <c r="C20" s="5" t="s">
        <v>293</v>
      </c>
      <c r="D20" s="7">
        <v>43191</v>
      </c>
      <c r="E20" s="5">
        <v>2016</v>
      </c>
    </row>
    <row r="21" spans="2:5" ht="31.5" customHeight="1" x14ac:dyDescent="0.25">
      <c r="B21" s="58" t="s">
        <v>479</v>
      </c>
      <c r="C21" s="5" t="s">
        <v>292</v>
      </c>
      <c r="D21" s="7">
        <v>43221</v>
      </c>
      <c r="E21" s="5">
        <v>2016</v>
      </c>
    </row>
    <row r="22" spans="2:5" ht="15.75" customHeight="1" x14ac:dyDescent="0.25">
      <c r="B22" s="58" t="s">
        <v>444</v>
      </c>
      <c r="C22" s="5" t="s">
        <v>292</v>
      </c>
      <c r="D22" s="7">
        <v>43221</v>
      </c>
      <c r="E22" s="5">
        <v>2016</v>
      </c>
    </row>
    <row r="23" spans="2:5" ht="15.75" customHeight="1" x14ac:dyDescent="0.25">
      <c r="B23" s="58" t="s">
        <v>458</v>
      </c>
      <c r="C23" s="5" t="s">
        <v>292</v>
      </c>
      <c r="D23" s="7">
        <v>43221</v>
      </c>
      <c r="E23" s="5">
        <v>2016</v>
      </c>
    </row>
    <row r="24" spans="2:5" ht="15.75" customHeight="1" x14ac:dyDescent="0.25">
      <c r="B24" s="58" t="s">
        <v>480</v>
      </c>
      <c r="C24" s="5" t="s">
        <v>508</v>
      </c>
      <c r="D24" s="7">
        <v>43221</v>
      </c>
      <c r="E24" s="5" t="s">
        <v>494</v>
      </c>
    </row>
    <row r="25" spans="2:5" ht="15.75" customHeight="1" x14ac:dyDescent="0.25"/>
    <row r="26" spans="2:5" ht="15.75" customHeight="1" x14ac:dyDescent="0.25"/>
  </sheetData>
  <hyperlinks>
    <hyperlink ref="B3" location="'3.1'!A1" display="3.1 - Évolution du nombre de jeunes créateurs d’entreprise"/>
    <hyperlink ref="B4" location="'3.2'!A1" display="3.2 - Évolution du nombre de jeunes microentrepreneurs"/>
    <hyperlink ref="B5" location="'3.3'!A1" display="3.3 - Part des moins de 30 ans par type d'employeur dans la fonction publique"/>
    <hyperlink ref="B6" location="'3.4'!A1" display="3.4 - Part des moins de 30 ans par statut dans la fonction publique"/>
    <hyperlink ref="B7" location="'3.5'!A1" display="3.5 - Part des agents civils de moins de 30 ans  dans la fonction publique par région"/>
    <hyperlink ref="B8" location="'3.6'!A1" display="3.6 - Part des moins de 26 ans parmi les travailleurs handicapés dans la fonction publique"/>
    <hyperlink ref="B9" location="'3.7'!A1" display="3.7 - Insertion et région de formation"/>
    <hyperlink ref="B10" location="'3.8'!A1" display="3.8 - Trajectoires d'entrée dans la vie active selon le niveau de diplôme"/>
    <hyperlink ref="B11" location="'3.9'!A1" display="3.9 - Plus haut diplôme et sentiment de discrimination"/>
    <hyperlink ref="B12" location="'3.10'!A1" display="3.10 - Motifs de discrimination"/>
    <hyperlink ref="B13" location="'3.11'!A1" display="3.11 - Part de jeunes ayant le sentiment d'avoir subi une discrimination à l'embauche selon la résidence en quartiers prioritaires de politique de la ville (QPV)"/>
    <hyperlink ref="B14" location="'3.12'!A1" display="3.12 - Taux et part de chômage de 2003 à 2017"/>
    <hyperlink ref="B15" location="'3.13'!A1" display="3.13 - Taux de chômage de 1 à 4 ans après la fin des études initiales de 2003 à 2017"/>
    <hyperlink ref="B16" location="'3.14'!A1" display="3.14 - Taux d'emploi 2003 à 2017"/>
    <hyperlink ref="B17" location="'3.15'!A1" display="3.15 - Taux de sous-emploi 2003 à 2017"/>
    <hyperlink ref="B18" location="'3.16'!A1" display="3.16 - Taux de sous-emploi 2003 à 2017"/>
    <hyperlink ref="B19" location="'3.17'!A1" display="3.17 - Taux d’emploi sept mois après la fin des études des sortants de lycée et d'apprentissage (en %)"/>
    <hyperlink ref="B20" location="'3.18'!A1" display="3.18 - Jeunes de moins de 26 ans dans les différents dispositifs de politique de l'emploi"/>
    <hyperlink ref="B21" location="'3.19'!A1" display="3.19 - Part des sortants selon le diplôme, déclarant avoir suivi au moins une formation durant la période non emploi observée à la date de l'enquête, soit trois ans après la sortie du système éducatif"/>
    <hyperlink ref="B22" location="'3.20'!A1" display="3.20 - Objectif principal de la formation (en %)"/>
    <hyperlink ref="B23" location="'3.21'!A1" display="3.21 - Moyens d'information mobilisés (en %)"/>
    <hyperlink ref="B24" location="'3.22'!A1" display="3.22 - Indicateurs sur les stages effectués selon le cursus des étudiants"/>
  </hyperlinks>
  <pageMargins left="0.15748031496062992" right="0.19685039370078741" top="0.74803149606299213" bottom="0.74803149606299213" header="0.31496062992125984" footer="0.31496062992125984"/>
  <pageSetup paperSize="9" scale="7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RowHeight="12.75" x14ac:dyDescent="0.2"/>
  <cols>
    <col min="1" max="1" width="32.42578125" style="67" customWidth="1"/>
    <col min="2" max="16384" width="11.42578125" style="67"/>
  </cols>
  <sheetData>
    <row r="1" spans="1:8" s="190" customFormat="1" ht="14.25" x14ac:dyDescent="0.2">
      <c r="A1" s="191" t="s">
        <v>296</v>
      </c>
    </row>
    <row r="2" spans="1:8" s="190" customFormat="1" x14ac:dyDescent="0.2"/>
    <row r="3" spans="1:8" ht="15.75" x14ac:dyDescent="0.25">
      <c r="A3" s="10" t="s">
        <v>470</v>
      </c>
    </row>
    <row r="5" spans="1:8" ht="63.75" x14ac:dyDescent="0.2">
      <c r="A5" s="202"/>
      <c r="B5" s="203" t="s">
        <v>75</v>
      </c>
      <c r="C5" s="204" t="s">
        <v>335</v>
      </c>
      <c r="D5" s="205" t="s">
        <v>76</v>
      </c>
      <c r="E5" s="206" t="s">
        <v>77</v>
      </c>
      <c r="F5" s="207" t="s">
        <v>336</v>
      </c>
      <c r="G5" s="207" t="s">
        <v>337</v>
      </c>
      <c r="H5" s="208" t="s">
        <v>338</v>
      </c>
    </row>
    <row r="6" spans="1:8" x14ac:dyDescent="0.2">
      <c r="A6" s="209" t="s">
        <v>312</v>
      </c>
      <c r="B6" s="210">
        <v>16</v>
      </c>
      <c r="C6" s="211">
        <v>8</v>
      </c>
      <c r="D6" s="212">
        <v>18</v>
      </c>
      <c r="E6" s="213">
        <v>14</v>
      </c>
      <c r="F6" s="212">
        <v>14</v>
      </c>
      <c r="G6" s="212">
        <v>18</v>
      </c>
      <c r="H6" s="214">
        <v>23</v>
      </c>
    </row>
    <row r="7" spans="1:8" x14ac:dyDescent="0.2">
      <c r="A7" s="215" t="s">
        <v>313</v>
      </c>
      <c r="B7" s="210">
        <v>13</v>
      </c>
      <c r="C7" s="211">
        <v>7</v>
      </c>
      <c r="D7" s="212">
        <v>11</v>
      </c>
      <c r="E7" s="213">
        <v>15</v>
      </c>
      <c r="F7" s="212">
        <v>11</v>
      </c>
      <c r="G7" s="212">
        <v>18</v>
      </c>
      <c r="H7" s="214">
        <v>18</v>
      </c>
    </row>
    <row r="8" spans="1:8" x14ac:dyDescent="0.2">
      <c r="A8" s="215" t="s">
        <v>316</v>
      </c>
      <c r="B8" s="210">
        <v>12</v>
      </c>
      <c r="C8" s="211">
        <v>7</v>
      </c>
      <c r="D8" s="212">
        <v>11</v>
      </c>
      <c r="E8" s="213">
        <v>13</v>
      </c>
      <c r="F8" s="212">
        <v>9</v>
      </c>
      <c r="G8" s="212">
        <v>15</v>
      </c>
      <c r="H8" s="214">
        <v>23</v>
      </c>
    </row>
    <row r="9" spans="1:8" x14ac:dyDescent="0.2">
      <c r="A9" s="215" t="s">
        <v>339</v>
      </c>
      <c r="B9" s="210">
        <v>10</v>
      </c>
      <c r="C9" s="211">
        <v>6</v>
      </c>
      <c r="D9" s="212">
        <v>9</v>
      </c>
      <c r="E9" s="213">
        <v>13</v>
      </c>
      <c r="F9" s="212">
        <v>8</v>
      </c>
      <c r="G9" s="212">
        <v>11</v>
      </c>
      <c r="H9" s="214">
        <v>23</v>
      </c>
    </row>
    <row r="10" spans="1:8" x14ac:dyDescent="0.2">
      <c r="A10" s="215" t="s">
        <v>340</v>
      </c>
      <c r="B10" s="210">
        <v>6</v>
      </c>
      <c r="C10" s="211">
        <v>2</v>
      </c>
      <c r="D10" s="212">
        <v>5</v>
      </c>
      <c r="E10" s="213">
        <v>6</v>
      </c>
      <c r="F10" s="212">
        <v>5</v>
      </c>
      <c r="G10" s="212">
        <v>7</v>
      </c>
      <c r="H10" s="214">
        <v>15</v>
      </c>
    </row>
    <row r="11" spans="1:8" x14ac:dyDescent="0.2">
      <c r="A11" s="215" t="s">
        <v>341</v>
      </c>
      <c r="B11" s="210">
        <v>10</v>
      </c>
      <c r="C11" s="211">
        <v>6</v>
      </c>
      <c r="D11" s="212">
        <v>6</v>
      </c>
      <c r="E11" s="213">
        <v>13</v>
      </c>
      <c r="F11" s="212">
        <v>7</v>
      </c>
      <c r="G11" s="212">
        <v>11</v>
      </c>
      <c r="H11" s="214">
        <v>29</v>
      </c>
    </row>
    <row r="12" spans="1:8" x14ac:dyDescent="0.2">
      <c r="A12" s="215" t="s">
        <v>342</v>
      </c>
      <c r="B12" s="210">
        <v>10</v>
      </c>
      <c r="C12" s="211">
        <v>6</v>
      </c>
      <c r="D12" s="212">
        <v>9</v>
      </c>
      <c r="E12" s="213">
        <v>12</v>
      </c>
      <c r="F12" s="212">
        <v>8</v>
      </c>
      <c r="G12" s="212">
        <v>8</v>
      </c>
      <c r="H12" s="214">
        <v>24</v>
      </c>
    </row>
    <row r="13" spans="1:8" x14ac:dyDescent="0.2">
      <c r="A13" s="215" t="s">
        <v>343</v>
      </c>
      <c r="B13" s="210">
        <v>8</v>
      </c>
      <c r="C13" s="211">
        <v>5</v>
      </c>
      <c r="D13" s="212">
        <v>9</v>
      </c>
      <c r="E13" s="213">
        <v>7</v>
      </c>
      <c r="F13" s="212">
        <v>4</v>
      </c>
      <c r="G13" s="212">
        <v>4</v>
      </c>
      <c r="H13" s="214">
        <v>27</v>
      </c>
    </row>
    <row r="14" spans="1:8" x14ac:dyDescent="0.2">
      <c r="A14" s="216" t="s">
        <v>75</v>
      </c>
      <c r="B14" s="217">
        <v>12</v>
      </c>
      <c r="C14" s="218">
        <v>7</v>
      </c>
      <c r="D14" s="219">
        <v>11</v>
      </c>
      <c r="E14" s="220">
        <v>12</v>
      </c>
      <c r="F14" s="219">
        <v>9</v>
      </c>
      <c r="G14" s="219">
        <v>13</v>
      </c>
      <c r="H14" s="221">
        <v>23</v>
      </c>
    </row>
    <row r="15" spans="1:8" x14ac:dyDescent="0.2">
      <c r="A15" s="222" t="s">
        <v>344</v>
      </c>
    </row>
    <row r="16" spans="1:8" x14ac:dyDescent="0.2">
      <c r="A16" s="223" t="s">
        <v>362</v>
      </c>
    </row>
  </sheetData>
  <hyperlinks>
    <hyperlink ref="A1" location="Sommaire!A1" display="Retour 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baseColWidth="10" defaultRowHeight="14.25" x14ac:dyDescent="0.2"/>
  <cols>
    <col min="1" max="1" width="43.28515625" style="192" customWidth="1"/>
    <col min="2" max="16384" width="11.42578125" style="192"/>
  </cols>
  <sheetData>
    <row r="1" spans="1:7" s="190" customFormat="1" x14ac:dyDescent="0.2">
      <c r="A1" s="191" t="s">
        <v>296</v>
      </c>
    </row>
    <row r="2" spans="1:7" s="190" customFormat="1" ht="12.75" x14ac:dyDescent="0.2"/>
    <row r="3" spans="1:7" ht="15.75" x14ac:dyDescent="0.25">
      <c r="A3" s="10" t="s">
        <v>471</v>
      </c>
      <c r="D3" s="193"/>
      <c r="E3" s="193"/>
      <c r="F3" s="193"/>
      <c r="G3" s="193"/>
    </row>
    <row r="4" spans="1:7" ht="15" x14ac:dyDescent="0.25">
      <c r="A4" s="194"/>
      <c r="D4" s="193"/>
      <c r="E4" s="193"/>
      <c r="F4" s="193"/>
      <c r="G4" s="193"/>
    </row>
    <row r="5" spans="1:7" s="67" customFormat="1" ht="63.75" x14ac:dyDescent="0.2">
      <c r="A5" s="195"/>
      <c r="B5" s="196" t="s">
        <v>345</v>
      </c>
      <c r="C5" s="196" t="s">
        <v>76</v>
      </c>
      <c r="D5" s="196" t="s">
        <v>77</v>
      </c>
      <c r="E5" s="196" t="s">
        <v>346</v>
      </c>
      <c r="F5" s="196" t="s">
        <v>347</v>
      </c>
      <c r="G5" s="196" t="s">
        <v>348</v>
      </c>
    </row>
    <row r="6" spans="1:7" s="67" customFormat="1" ht="12.75" x14ac:dyDescent="0.2">
      <c r="A6" s="197" t="s">
        <v>349</v>
      </c>
      <c r="B6" s="198">
        <v>4.6100000000000002E-2</v>
      </c>
      <c r="C6" s="198">
        <v>4.6199999999999998E-2</v>
      </c>
      <c r="D6" s="198">
        <v>4.5900000000000003E-2</v>
      </c>
      <c r="E6" s="198">
        <v>1.55E-2</v>
      </c>
      <c r="F6" s="198">
        <v>0.13650000000000001</v>
      </c>
      <c r="G6" s="198">
        <v>0.18479999999999999</v>
      </c>
    </row>
    <row r="7" spans="1:7" s="67" customFormat="1" ht="12.75" x14ac:dyDescent="0.2">
      <c r="A7" s="197" t="s">
        <v>350</v>
      </c>
      <c r="B7" s="198">
        <v>3.5400000000000001E-2</v>
      </c>
      <c r="C7" s="198">
        <v>1.6500000000000001E-2</v>
      </c>
      <c r="D7" s="198">
        <v>5.4100000000000002E-2</v>
      </c>
      <c r="E7" s="198">
        <v>3.4099999999999998E-2</v>
      </c>
      <c r="F7" s="198">
        <v>3.9600000000000003E-2</v>
      </c>
      <c r="G7" s="198">
        <v>3.9800000000000002E-2</v>
      </c>
    </row>
    <row r="8" spans="1:7" s="67" customFormat="1" ht="12.75" x14ac:dyDescent="0.2">
      <c r="A8" s="197" t="s">
        <v>351</v>
      </c>
      <c r="B8" s="198">
        <v>3.0300000000000001E-2</v>
      </c>
      <c r="C8" s="198">
        <v>2.9399999999999999E-2</v>
      </c>
      <c r="D8" s="198">
        <v>3.1099999999999999E-2</v>
      </c>
      <c r="E8" s="198">
        <v>2.5700000000000001E-2</v>
      </c>
      <c r="F8" s="198">
        <v>4.3200000000000002E-2</v>
      </c>
      <c r="G8" s="198">
        <v>4.4699999999999997E-2</v>
      </c>
    </row>
    <row r="9" spans="1:7" s="67" customFormat="1" ht="12.75" x14ac:dyDescent="0.2">
      <c r="A9" s="197" t="s">
        <v>352</v>
      </c>
      <c r="B9" s="198">
        <v>1.72E-2</v>
      </c>
      <c r="C9" s="198">
        <v>1.95E-2</v>
      </c>
      <c r="D9" s="198">
        <v>1.4800000000000001E-2</v>
      </c>
      <c r="E9" s="198">
        <v>1.0999999999999999E-2</v>
      </c>
      <c r="F9" s="198">
        <v>3.5999999999999997E-2</v>
      </c>
      <c r="G9" s="198">
        <v>4.3400000000000001E-2</v>
      </c>
    </row>
    <row r="10" spans="1:7" s="67" customFormat="1" ht="12.75" x14ac:dyDescent="0.2">
      <c r="A10" s="197" t="s">
        <v>353</v>
      </c>
      <c r="B10" s="198">
        <v>1.7100000000000001E-2</v>
      </c>
      <c r="C10" s="198">
        <v>1.77E-2</v>
      </c>
      <c r="D10" s="198">
        <v>1.6500000000000001E-2</v>
      </c>
      <c r="E10" s="198">
        <v>0.02</v>
      </c>
      <c r="F10" s="198">
        <v>8.8999999999999999E-3</v>
      </c>
      <c r="G10" s="198">
        <v>7.7000000000000002E-3</v>
      </c>
    </row>
    <row r="11" spans="1:7" s="67" customFormat="1" ht="12.75" x14ac:dyDescent="0.2">
      <c r="A11" s="197" t="s">
        <v>354</v>
      </c>
      <c r="B11" s="198">
        <v>4.7000000000000002E-3</v>
      </c>
      <c r="C11" s="198">
        <v>5.6100000000000004E-3</v>
      </c>
      <c r="D11" s="198">
        <v>4.3E-3</v>
      </c>
      <c r="E11" s="198">
        <v>4.4000000000000003E-3</v>
      </c>
      <c r="F11" s="198">
        <v>5.8999999999999999E-3</v>
      </c>
      <c r="G11" s="198">
        <v>4.5999999999999999E-3</v>
      </c>
    </row>
    <row r="12" spans="1:7" s="67" customFormat="1" ht="12.75" x14ac:dyDescent="0.2">
      <c r="A12" s="224" t="s">
        <v>344</v>
      </c>
      <c r="B12" s="190"/>
      <c r="D12" s="200"/>
      <c r="E12" s="200"/>
      <c r="F12" s="200"/>
      <c r="G12" s="200"/>
    </row>
    <row r="13" spans="1:7" s="67" customFormat="1" ht="12.75" x14ac:dyDescent="0.2">
      <c r="A13" s="223" t="s">
        <v>362</v>
      </c>
      <c r="D13" s="200"/>
      <c r="E13" s="200"/>
      <c r="F13" s="200"/>
      <c r="G13" s="200"/>
    </row>
    <row r="14" spans="1:7" x14ac:dyDescent="0.2">
      <c r="D14" s="193"/>
      <c r="E14" s="193"/>
      <c r="F14" s="193"/>
      <c r="G14" s="193"/>
    </row>
    <row r="15" spans="1:7" x14ac:dyDescent="0.2">
      <c r="D15" s="193"/>
      <c r="E15" s="193"/>
      <c r="F15" s="193"/>
      <c r="G15" s="193"/>
    </row>
  </sheetData>
  <hyperlinks>
    <hyperlink ref="A1" location="Sommaire!A1" display="Retour 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baseColWidth="10" defaultRowHeight="14.25" x14ac:dyDescent="0.2"/>
  <cols>
    <col min="1" max="1" width="20.7109375" style="192" customWidth="1"/>
    <col min="2" max="4" width="30.7109375" style="192" customWidth="1"/>
    <col min="5" max="16384" width="11.42578125" style="192"/>
  </cols>
  <sheetData>
    <row r="1" spans="1:7" s="190" customFormat="1" x14ac:dyDescent="0.2">
      <c r="A1" s="191" t="s">
        <v>296</v>
      </c>
    </row>
    <row r="2" spans="1:7" s="190" customFormat="1" ht="12.75" x14ac:dyDescent="0.2"/>
    <row r="3" spans="1:7" ht="15.75" x14ac:dyDescent="0.25">
      <c r="A3" s="10" t="s">
        <v>429</v>
      </c>
      <c r="D3" s="193"/>
      <c r="E3" s="193"/>
      <c r="F3" s="193"/>
      <c r="G3" s="193"/>
    </row>
    <row r="4" spans="1:7" ht="15" x14ac:dyDescent="0.25">
      <c r="A4" s="194"/>
      <c r="D4" s="193"/>
      <c r="E4" s="193"/>
      <c r="F4" s="193"/>
      <c r="G4" s="193"/>
    </row>
    <row r="5" spans="1:7" ht="30" customHeight="1" x14ac:dyDescent="0.2">
      <c r="B5" s="372" t="s">
        <v>431</v>
      </c>
      <c r="C5" s="373" t="s">
        <v>430</v>
      </c>
      <c r="D5" s="374" t="s">
        <v>75</v>
      </c>
    </row>
    <row r="6" spans="1:7" x14ac:dyDescent="0.2">
      <c r="A6" s="209" t="s">
        <v>76</v>
      </c>
      <c r="B6" s="375">
        <v>19.77</v>
      </c>
      <c r="C6" s="376">
        <v>10.81</v>
      </c>
      <c r="D6" s="377">
        <v>12.07</v>
      </c>
    </row>
    <row r="7" spans="1:7" x14ac:dyDescent="0.2">
      <c r="A7" s="215" t="s">
        <v>77</v>
      </c>
      <c r="B7" s="375">
        <v>20.67</v>
      </c>
      <c r="C7" s="376">
        <v>12.66</v>
      </c>
      <c r="D7" s="378">
        <v>13.87</v>
      </c>
    </row>
    <row r="8" spans="1:7" x14ac:dyDescent="0.2">
      <c r="A8" s="216" t="s">
        <v>75</v>
      </c>
      <c r="B8" s="379">
        <v>20.25</v>
      </c>
      <c r="C8" s="380">
        <v>11.76</v>
      </c>
      <c r="D8" s="379">
        <v>12.99</v>
      </c>
    </row>
    <row r="9" spans="1:7" ht="12.75" customHeight="1" x14ac:dyDescent="0.2">
      <c r="A9" s="224" t="s">
        <v>434</v>
      </c>
    </row>
    <row r="10" spans="1:7" ht="12.75" customHeight="1" x14ac:dyDescent="0.2">
      <c r="A10" s="224" t="s">
        <v>432</v>
      </c>
    </row>
    <row r="11" spans="1:7" ht="12.75" customHeight="1" x14ac:dyDescent="0.2">
      <c r="A11" s="224" t="s">
        <v>433</v>
      </c>
    </row>
  </sheetData>
  <hyperlinks>
    <hyperlink ref="A1" location="Sommaire!A1" display="Retour sommaire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baseColWidth="10" defaultRowHeight="14.25" x14ac:dyDescent="0.2"/>
  <cols>
    <col min="1" max="5" width="15.7109375" style="192" customWidth="1"/>
    <col min="6" max="16384" width="11.42578125" style="192"/>
  </cols>
  <sheetData>
    <row r="1" spans="1:5" s="190" customFormat="1" x14ac:dyDescent="0.2">
      <c r="A1" s="191" t="s">
        <v>296</v>
      </c>
    </row>
    <row r="2" spans="1:5" s="190" customFormat="1" ht="12.75" x14ac:dyDescent="0.2"/>
    <row r="3" spans="1:5" ht="15.75" x14ac:dyDescent="0.25">
      <c r="A3" s="10" t="s">
        <v>472</v>
      </c>
      <c r="D3" s="193"/>
      <c r="E3" s="193"/>
    </row>
    <row r="4" spans="1:5" ht="15" x14ac:dyDescent="0.25">
      <c r="A4" s="194"/>
      <c r="D4" s="193"/>
      <c r="E4" s="193"/>
    </row>
    <row r="5" spans="1:5" s="67" customFormat="1" ht="12.75" x14ac:dyDescent="0.2">
      <c r="A5" s="287"/>
      <c r="B5" s="457" t="s">
        <v>363</v>
      </c>
      <c r="C5" s="458"/>
      <c r="D5" s="459" t="s">
        <v>364</v>
      </c>
      <c r="E5" s="460"/>
    </row>
    <row r="6" spans="1:5" s="67" customFormat="1" ht="12.75" x14ac:dyDescent="0.2">
      <c r="A6" s="287"/>
      <c r="B6" s="319" t="s">
        <v>365</v>
      </c>
      <c r="C6" s="320" t="s">
        <v>366</v>
      </c>
      <c r="D6" s="321" t="s">
        <v>365</v>
      </c>
      <c r="E6" s="319" t="s">
        <v>367</v>
      </c>
    </row>
    <row r="7" spans="1:5" s="67" customFormat="1" ht="12.75" x14ac:dyDescent="0.2">
      <c r="A7" s="289">
        <v>2003</v>
      </c>
      <c r="B7" s="291">
        <v>7.5181560677549797</v>
      </c>
      <c r="C7" s="302">
        <v>5.6905688336119482</v>
      </c>
      <c r="D7" s="300">
        <v>13.880888493668081</v>
      </c>
      <c r="E7" s="292">
        <v>8.1359028866295926</v>
      </c>
    </row>
    <row r="8" spans="1:5" s="67" customFormat="1" ht="12.75" x14ac:dyDescent="0.2">
      <c r="A8" s="212">
        <v>2004</v>
      </c>
      <c r="B8" s="293">
        <v>8.1122469574117702</v>
      </c>
      <c r="C8" s="303">
        <v>5.941149087276969</v>
      </c>
      <c r="D8" s="288">
        <v>15.019357092328269</v>
      </c>
      <c r="E8" s="294">
        <v>8.4830955012328122</v>
      </c>
    </row>
    <row r="9" spans="1:5" s="67" customFormat="1" ht="12.75" x14ac:dyDescent="0.2">
      <c r="A9" s="212">
        <v>2005</v>
      </c>
      <c r="B9" s="293">
        <v>8.19840116214381</v>
      </c>
      <c r="C9" s="303">
        <v>5.9483336124816901</v>
      </c>
      <c r="D9" s="288">
        <v>15.203662842704398</v>
      </c>
      <c r="E9" s="294">
        <v>8.4995825671119132</v>
      </c>
    </row>
    <row r="10" spans="1:5" s="67" customFormat="1" ht="12.75" x14ac:dyDescent="0.2">
      <c r="A10" s="212">
        <v>2006</v>
      </c>
      <c r="B10" s="293">
        <v>8.3185766536820935</v>
      </c>
      <c r="C10" s="303">
        <v>5.8989806898173995</v>
      </c>
      <c r="D10" s="288">
        <v>15.345370366435773</v>
      </c>
      <c r="E10" s="294">
        <v>8.4477400320154921</v>
      </c>
    </row>
    <row r="11" spans="1:5" s="67" customFormat="1" ht="12.75" x14ac:dyDescent="0.2">
      <c r="A11" s="212">
        <v>2007</v>
      </c>
      <c r="B11" s="293">
        <v>7.7586323510155992</v>
      </c>
      <c r="C11" s="303">
        <v>5.3574909706848359</v>
      </c>
      <c r="D11" s="288">
        <v>14.186266555251583</v>
      </c>
      <c r="E11" s="294">
        <v>7.6566030166481029</v>
      </c>
    </row>
    <row r="12" spans="1:5" s="67" customFormat="1" ht="12.75" x14ac:dyDescent="0.2">
      <c r="A12" s="212">
        <v>2008</v>
      </c>
      <c r="B12" s="293">
        <v>7.2858103463006287</v>
      </c>
      <c r="C12" s="303">
        <v>4.9503715017953454</v>
      </c>
      <c r="D12" s="288">
        <v>13.301199732724648</v>
      </c>
      <c r="E12" s="294">
        <v>7.0635180690275883</v>
      </c>
    </row>
    <row r="13" spans="1:5" s="67" customFormat="1" ht="12.75" x14ac:dyDescent="0.2">
      <c r="A13" s="212">
        <v>2009</v>
      </c>
      <c r="B13" s="293">
        <v>9.3555444065225544</v>
      </c>
      <c r="C13" s="303">
        <v>6.1566602372409847</v>
      </c>
      <c r="D13" s="288">
        <v>16.777708397681341</v>
      </c>
      <c r="E13" s="294">
        <v>8.7362045517874307</v>
      </c>
    </row>
    <row r="14" spans="1:5" s="67" customFormat="1" ht="12.75" x14ac:dyDescent="0.2">
      <c r="A14" s="212">
        <v>2010</v>
      </c>
      <c r="B14" s="293">
        <v>9.2862910983457496</v>
      </c>
      <c r="C14" s="303">
        <v>6.2571761943746651</v>
      </c>
      <c r="D14" s="288">
        <v>16.777893679518016</v>
      </c>
      <c r="E14" s="294">
        <v>8.8714991511881056</v>
      </c>
    </row>
    <row r="15" spans="1:5" s="67" customFormat="1" ht="12.75" x14ac:dyDescent="0.2">
      <c r="A15" s="212">
        <v>2011</v>
      </c>
      <c r="B15" s="293">
        <v>9.1118023997231532</v>
      </c>
      <c r="C15" s="303">
        <v>6.2150454042649912</v>
      </c>
      <c r="D15" s="288">
        <v>16.72142538418095</v>
      </c>
      <c r="E15" s="294">
        <v>8.810925675987102</v>
      </c>
    </row>
    <row r="16" spans="1:5" s="67" customFormat="1" ht="12.75" x14ac:dyDescent="0.2">
      <c r="A16" s="212">
        <v>2012</v>
      </c>
      <c r="B16" s="293">
        <v>9.5036101433693503</v>
      </c>
      <c r="C16" s="303">
        <v>6.6943314399850493</v>
      </c>
      <c r="D16" s="288">
        <v>17.666451895084865</v>
      </c>
      <c r="E16" s="294">
        <v>9.3975626475104495</v>
      </c>
    </row>
    <row r="17" spans="1:5" s="67" customFormat="1" ht="12.75" x14ac:dyDescent="0.2">
      <c r="A17" s="212">
        <v>2013</v>
      </c>
      <c r="B17" s="293">
        <v>10.003415473817725</v>
      </c>
      <c r="C17" s="303">
        <v>7.0959007533934795</v>
      </c>
      <c r="D17" s="288">
        <v>18.504353859148132</v>
      </c>
      <c r="E17" s="294">
        <v>9.9128514197097033</v>
      </c>
    </row>
    <row r="18" spans="1:5" s="67" customFormat="1" ht="12.75" x14ac:dyDescent="0.2">
      <c r="A18" s="212">
        <v>2014</v>
      </c>
      <c r="B18" s="293">
        <v>9.8774305120492798</v>
      </c>
      <c r="C18" s="303">
        <v>7.1355731737335333</v>
      </c>
      <c r="D18" s="288">
        <v>18.343238798601096</v>
      </c>
      <c r="E18" s="294">
        <v>9.9286267032105453</v>
      </c>
    </row>
    <row r="19" spans="1:5" s="67" customFormat="1" ht="12.75" x14ac:dyDescent="0.2">
      <c r="A19" s="212">
        <v>2015</v>
      </c>
      <c r="B19" s="293">
        <v>9.8735104788195045</v>
      </c>
      <c r="C19" s="303">
        <v>7.2369279961660595</v>
      </c>
      <c r="D19" s="288">
        <v>18.402112848163426</v>
      </c>
      <c r="E19" s="294">
        <v>10.033926198803668</v>
      </c>
    </row>
    <row r="20" spans="1:5" s="67" customFormat="1" ht="12.75" x14ac:dyDescent="0.2">
      <c r="A20" s="212">
        <v>2016</v>
      </c>
      <c r="B20" s="293">
        <v>9.6886651501487364</v>
      </c>
      <c r="C20" s="303">
        <v>7.0560372932571909</v>
      </c>
      <c r="D20" s="288">
        <v>18.028623992821746</v>
      </c>
      <c r="E20" s="294">
        <v>9.7536390084336517</v>
      </c>
    </row>
    <row r="21" spans="1:5" s="67" customFormat="1" ht="13.5" thickBot="1" x14ac:dyDescent="0.25">
      <c r="A21" s="306">
        <v>2017</v>
      </c>
      <c r="B21" s="304">
        <v>8.8068935567784976</v>
      </c>
      <c r="C21" s="305">
        <v>6.5793846970408651</v>
      </c>
      <c r="D21" s="307">
        <v>16.482546383096782</v>
      </c>
      <c r="E21" s="308">
        <v>9.0839751866792806</v>
      </c>
    </row>
    <row r="22" spans="1:5" s="67" customFormat="1" ht="13.5" thickTop="1" x14ac:dyDescent="0.2">
      <c r="A22" s="454" t="s">
        <v>164</v>
      </c>
      <c r="B22" s="455"/>
      <c r="C22" s="455"/>
      <c r="D22" s="455"/>
      <c r="E22" s="456"/>
    </row>
    <row r="23" spans="1:5" s="67" customFormat="1" ht="12.75" x14ac:dyDescent="0.2">
      <c r="A23" s="309">
        <v>2014</v>
      </c>
      <c r="B23" s="291">
        <v>10.141142393876756</v>
      </c>
      <c r="C23" s="302">
        <v>7.3729606165874912</v>
      </c>
      <c r="D23" s="300">
        <v>18.935966687137977</v>
      </c>
      <c r="E23" s="292">
        <v>10.292217564440287</v>
      </c>
    </row>
    <row r="24" spans="1:5" s="67" customFormat="1" ht="12.75" x14ac:dyDescent="0.2">
      <c r="A24" s="210">
        <v>2015</v>
      </c>
      <c r="B24" s="293">
        <v>10.093542893809612</v>
      </c>
      <c r="C24" s="303">
        <v>7.4408068574931363</v>
      </c>
      <c r="D24" s="288">
        <v>18.936195681610986</v>
      </c>
      <c r="E24" s="294">
        <v>10.353782399366851</v>
      </c>
    </row>
    <row r="25" spans="1:5" s="67" customFormat="1" ht="12.75" x14ac:dyDescent="0.2">
      <c r="A25" s="210">
        <v>2016</v>
      </c>
      <c r="B25" s="293">
        <v>9.864884560847031</v>
      </c>
      <c r="C25" s="303">
        <v>7.2479676237268365</v>
      </c>
      <c r="D25" s="288">
        <v>18.47783605271086</v>
      </c>
      <c r="E25" s="294">
        <v>10.056753841837173</v>
      </c>
    </row>
    <row r="26" spans="1:5" s="67" customFormat="1" ht="12.75" x14ac:dyDescent="0.2">
      <c r="A26" s="310">
        <v>2017</v>
      </c>
      <c r="B26" s="295">
        <v>9.0208220398662604</v>
      </c>
      <c r="C26" s="311">
        <v>6.7802641888715129</v>
      </c>
      <c r="D26" s="301">
        <v>17.006073846975735</v>
      </c>
      <c r="E26" s="296">
        <v>9.3971632819305384</v>
      </c>
    </row>
    <row r="27" spans="1:5" ht="12.75" customHeight="1" x14ac:dyDescent="0.2">
      <c r="A27" s="223" t="s">
        <v>421</v>
      </c>
    </row>
    <row r="28" spans="1:5" ht="12.75" customHeight="1" x14ac:dyDescent="0.2">
      <c r="A28" s="223" t="s">
        <v>422</v>
      </c>
    </row>
  </sheetData>
  <mergeCells count="3">
    <mergeCell ref="A22:E22"/>
    <mergeCell ref="B5:C5"/>
    <mergeCell ref="D5:E5"/>
  </mergeCells>
  <hyperlinks>
    <hyperlink ref="A1" location="Sommaire!A1" display="Retour sommair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baseColWidth="10" defaultRowHeight="14.25" x14ac:dyDescent="0.2"/>
  <cols>
    <col min="1" max="7" width="15.7109375" style="192" customWidth="1"/>
    <col min="8" max="16384" width="11.42578125" style="192"/>
  </cols>
  <sheetData>
    <row r="1" spans="1:7" s="190" customFormat="1" x14ac:dyDescent="0.2">
      <c r="A1" s="191" t="s">
        <v>296</v>
      </c>
    </row>
    <row r="2" spans="1:7" s="190" customFormat="1" ht="12.75" x14ac:dyDescent="0.2"/>
    <row r="3" spans="1:7" ht="15.75" x14ac:dyDescent="0.25">
      <c r="A3" s="10" t="s">
        <v>473</v>
      </c>
      <c r="D3" s="193"/>
      <c r="E3" s="193"/>
    </row>
    <row r="4" spans="1:7" ht="15" x14ac:dyDescent="0.25">
      <c r="A4" s="194"/>
      <c r="D4" s="193"/>
      <c r="E4" s="193"/>
    </row>
    <row r="5" spans="1:7" ht="15" x14ac:dyDescent="0.25">
      <c r="A5" s="312"/>
      <c r="B5" s="461" t="s">
        <v>75</v>
      </c>
      <c r="C5" s="457" t="s">
        <v>426</v>
      </c>
      <c r="D5" s="460"/>
      <c r="E5" s="457" t="s">
        <v>427</v>
      </c>
      <c r="F5" s="459"/>
      <c r="G5" s="460"/>
    </row>
    <row r="6" spans="1:7" s="67" customFormat="1" ht="12.75" x14ac:dyDescent="0.2">
      <c r="A6" s="287"/>
      <c r="B6" s="462"/>
      <c r="C6" s="319" t="s">
        <v>76</v>
      </c>
      <c r="D6" s="319" t="s">
        <v>77</v>
      </c>
      <c r="E6" s="212" t="s">
        <v>423</v>
      </c>
      <c r="F6" s="212" t="s">
        <v>424</v>
      </c>
      <c r="G6" s="289" t="s">
        <v>425</v>
      </c>
    </row>
    <row r="7" spans="1:7" s="67" customFormat="1" ht="12.75" x14ac:dyDescent="0.2">
      <c r="A7" s="289">
        <v>2003</v>
      </c>
      <c r="B7" s="314">
        <v>15.190362124405409</v>
      </c>
      <c r="C7" s="291">
        <v>15.547875665348911</v>
      </c>
      <c r="D7" s="300">
        <v>14.824703352562077</v>
      </c>
      <c r="E7" s="291">
        <v>9.9581098653141851</v>
      </c>
      <c r="F7" s="300">
        <v>14.744828546177219</v>
      </c>
      <c r="G7" s="292">
        <v>33.415991107163642</v>
      </c>
    </row>
    <row r="8" spans="1:7" s="67" customFormat="1" ht="12.75" x14ac:dyDescent="0.2">
      <c r="A8" s="212">
        <v>2004</v>
      </c>
      <c r="B8" s="315">
        <v>16.543448714073026</v>
      </c>
      <c r="C8" s="293">
        <v>17.138050389267413</v>
      </c>
      <c r="D8" s="288">
        <v>15.909058547915214</v>
      </c>
      <c r="E8" s="293">
        <v>10.199448090428261</v>
      </c>
      <c r="F8" s="288">
        <v>17.177877234575494</v>
      </c>
      <c r="G8" s="294">
        <v>36.803331595541323</v>
      </c>
    </row>
    <row r="9" spans="1:7" s="67" customFormat="1" ht="12.75" x14ac:dyDescent="0.2">
      <c r="A9" s="212">
        <v>2005</v>
      </c>
      <c r="B9" s="315">
        <v>16.581297133352983</v>
      </c>
      <c r="C9" s="293">
        <v>16.759853094337554</v>
      </c>
      <c r="D9" s="288">
        <v>16.399270838713282</v>
      </c>
      <c r="E9" s="293">
        <v>9.5353557440850398</v>
      </c>
      <c r="F9" s="288">
        <v>17.770838713548926</v>
      </c>
      <c r="G9" s="294">
        <v>38.236404833836858</v>
      </c>
    </row>
    <row r="10" spans="1:7" s="67" customFormat="1" ht="12.75" x14ac:dyDescent="0.2">
      <c r="A10" s="212">
        <v>2006</v>
      </c>
      <c r="B10" s="315">
        <v>17.317901384127428</v>
      </c>
      <c r="C10" s="293">
        <v>17.708236307066123</v>
      </c>
      <c r="D10" s="288">
        <v>16.894642317577041</v>
      </c>
      <c r="E10" s="293">
        <v>9.8528578686268418</v>
      </c>
      <c r="F10" s="288">
        <v>17.840318673582889</v>
      </c>
      <c r="G10" s="294">
        <v>40.587712347015</v>
      </c>
    </row>
    <row r="11" spans="1:7" s="67" customFormat="1" ht="12.75" x14ac:dyDescent="0.2">
      <c r="A11" s="212">
        <v>2007</v>
      </c>
      <c r="B11" s="315">
        <v>15.94287832402979</v>
      </c>
      <c r="C11" s="293">
        <v>17.2734733677325</v>
      </c>
      <c r="D11" s="288">
        <v>14.596548290794702</v>
      </c>
      <c r="E11" s="293">
        <v>8.8001149889080725</v>
      </c>
      <c r="F11" s="288">
        <v>17.324686438470383</v>
      </c>
      <c r="G11" s="294">
        <v>36.553730637306671</v>
      </c>
    </row>
    <row r="12" spans="1:7" s="67" customFormat="1" ht="12.75" x14ac:dyDescent="0.2">
      <c r="A12" s="212">
        <v>2008</v>
      </c>
      <c r="B12" s="315">
        <v>14.199491570281511</v>
      </c>
      <c r="C12" s="293">
        <v>15.911839437862962</v>
      </c>
      <c r="D12" s="288">
        <v>12.509148012378942</v>
      </c>
      <c r="E12" s="293">
        <v>6.093580455490029</v>
      </c>
      <c r="F12" s="288">
        <v>16.396490467180605</v>
      </c>
      <c r="G12" s="294">
        <v>37.189641276941451</v>
      </c>
    </row>
    <row r="13" spans="1:7" s="67" customFormat="1" ht="12.75" x14ac:dyDescent="0.2">
      <c r="A13" s="212">
        <v>2009</v>
      </c>
      <c r="B13" s="315">
        <v>19.961626821838987</v>
      </c>
      <c r="C13" s="293">
        <v>22.366919503341794</v>
      </c>
      <c r="D13" s="288">
        <v>17.533908833638652</v>
      </c>
      <c r="E13" s="293">
        <v>9.3611717524332594</v>
      </c>
      <c r="F13" s="288">
        <v>22.725285542929228</v>
      </c>
      <c r="G13" s="294">
        <v>48.658031026536477</v>
      </c>
    </row>
    <row r="14" spans="1:7" s="67" customFormat="1" ht="12.75" x14ac:dyDescent="0.2">
      <c r="A14" s="212">
        <v>2010</v>
      </c>
      <c r="B14" s="315">
        <v>19.607219725154767</v>
      </c>
      <c r="C14" s="293">
        <v>20.989575378799085</v>
      </c>
      <c r="D14" s="288">
        <v>18.17363829363763</v>
      </c>
      <c r="E14" s="293">
        <v>10.285765165844168</v>
      </c>
      <c r="F14" s="288">
        <v>22.002102838438471</v>
      </c>
      <c r="G14" s="294">
        <v>43.791995949478284</v>
      </c>
    </row>
    <row r="15" spans="1:7" s="67" customFormat="1" ht="12.75" x14ac:dyDescent="0.2">
      <c r="A15" s="212">
        <v>2011</v>
      </c>
      <c r="B15" s="315">
        <v>18.848099596925657</v>
      </c>
      <c r="C15" s="293">
        <v>19.252630629245846</v>
      </c>
      <c r="D15" s="288">
        <v>18.449529964795719</v>
      </c>
      <c r="E15" s="293">
        <v>9.1830490323567666</v>
      </c>
      <c r="F15" s="288">
        <v>21.757204970709189</v>
      </c>
      <c r="G15" s="294">
        <v>45.303596998587921</v>
      </c>
    </row>
    <row r="16" spans="1:7" s="67" customFormat="1" ht="12.75" x14ac:dyDescent="0.2">
      <c r="A16" s="212">
        <v>2012</v>
      </c>
      <c r="B16" s="315">
        <v>20.047823907044911</v>
      </c>
      <c r="C16" s="293">
        <v>21.362472877461883</v>
      </c>
      <c r="D16" s="288">
        <v>18.652541278096525</v>
      </c>
      <c r="E16" s="293">
        <v>10.062620085072986</v>
      </c>
      <c r="F16" s="288">
        <v>23.69277920295027</v>
      </c>
      <c r="G16" s="294">
        <v>46.081656887398715</v>
      </c>
    </row>
    <row r="17" spans="1:7" s="67" customFormat="1" ht="13.5" thickBot="1" x14ac:dyDescent="0.25">
      <c r="A17" s="212">
        <v>2013</v>
      </c>
      <c r="B17" s="315">
        <v>20.486739325790918</v>
      </c>
      <c r="C17" s="293">
        <v>21.823215485892579</v>
      </c>
      <c r="D17" s="294">
        <v>19.052250799250146</v>
      </c>
      <c r="E17" s="304">
        <v>10.763173715118089</v>
      </c>
      <c r="F17" s="323">
        <v>24.863581046598359</v>
      </c>
      <c r="G17" s="308">
        <v>48.806427622613604</v>
      </c>
    </row>
    <row r="18" spans="1:7" s="67" customFormat="1" ht="13.5" thickTop="1" x14ac:dyDescent="0.2">
      <c r="A18" s="212">
        <v>2014</v>
      </c>
      <c r="B18" s="315">
        <v>20.127515728840919</v>
      </c>
      <c r="C18" s="293">
        <v>21.736554842234209</v>
      </c>
      <c r="D18" s="288">
        <v>18.41453624248479</v>
      </c>
      <c r="E18" s="293">
        <v>11.550677194737085</v>
      </c>
      <c r="F18" s="288">
        <v>24.11601554068638</v>
      </c>
      <c r="G18" s="294">
        <v>52.985568113557086</v>
      </c>
    </row>
    <row r="19" spans="1:7" s="67" customFormat="1" ht="12.75" x14ac:dyDescent="0.2">
      <c r="A19" s="212">
        <v>2015</v>
      </c>
      <c r="B19" s="315">
        <v>19.869765105771794</v>
      </c>
      <c r="C19" s="293">
        <v>21.583015879809956</v>
      </c>
      <c r="D19" s="288">
        <v>18.053021349063268</v>
      </c>
      <c r="E19" s="293">
        <v>11.615299942617968</v>
      </c>
      <c r="F19" s="288">
        <v>24.155378228792383</v>
      </c>
      <c r="G19" s="294">
        <v>51.391339980876928</v>
      </c>
    </row>
    <row r="20" spans="1:7" s="67" customFormat="1" ht="12.75" x14ac:dyDescent="0.2">
      <c r="A20" s="212">
        <v>2016</v>
      </c>
      <c r="B20" s="315">
        <v>19.386905885466103</v>
      </c>
      <c r="C20" s="293">
        <v>20.971896725247184</v>
      </c>
      <c r="D20" s="288">
        <v>17.806656632438006</v>
      </c>
      <c r="E20" s="293">
        <v>10.816943835578863</v>
      </c>
      <c r="F20" s="288">
        <v>24.988245734839872</v>
      </c>
      <c r="G20" s="294">
        <v>51.804956092435724</v>
      </c>
    </row>
    <row r="21" spans="1:7" s="67" customFormat="1" ht="13.5" thickBot="1" x14ac:dyDescent="0.25">
      <c r="A21" s="306">
        <v>2017</v>
      </c>
      <c r="B21" s="322">
        <v>17.2</v>
      </c>
      <c r="C21" s="304">
        <v>18.8</v>
      </c>
      <c r="D21" s="323">
        <v>15.7</v>
      </c>
      <c r="E21" s="304">
        <v>8.6</v>
      </c>
      <c r="F21" s="323">
        <v>23.5</v>
      </c>
      <c r="G21" s="308">
        <v>47.6</v>
      </c>
    </row>
    <row r="22" spans="1:7" s="67" customFormat="1" ht="15.75" customHeight="1" thickTop="1" x14ac:dyDescent="0.2">
      <c r="A22" s="463" t="s">
        <v>164</v>
      </c>
      <c r="B22" s="464"/>
      <c r="C22" s="464"/>
      <c r="D22" s="464"/>
      <c r="E22" s="464"/>
      <c r="F22" s="464"/>
      <c r="G22" s="465"/>
    </row>
    <row r="23" spans="1:7" s="67" customFormat="1" ht="12.75" x14ac:dyDescent="0.2">
      <c r="A23" s="289">
        <v>2014</v>
      </c>
      <c r="B23" s="314">
        <v>20.686283789895267</v>
      </c>
      <c r="C23" s="291">
        <v>22.27365617022388</v>
      </c>
      <c r="D23" s="292">
        <v>18.997481983155335</v>
      </c>
      <c r="E23" s="291">
        <v>11.731899468502048</v>
      </c>
      <c r="F23" s="300">
        <v>24.784226655825879</v>
      </c>
      <c r="G23" s="292">
        <v>53.810989517557971</v>
      </c>
    </row>
    <row r="24" spans="1:7" s="67" customFormat="1" ht="12.75" x14ac:dyDescent="0.2">
      <c r="A24" s="212">
        <v>2015</v>
      </c>
      <c r="B24" s="315">
        <v>20.425749443166467</v>
      </c>
      <c r="C24" s="293">
        <v>22.206223769048332</v>
      </c>
      <c r="D24" s="294">
        <v>18.535594349113683</v>
      </c>
      <c r="E24" s="293">
        <v>11.795659122354623</v>
      </c>
      <c r="F24" s="288">
        <v>24.90411900916255</v>
      </c>
      <c r="G24" s="294">
        <v>52.079006948239517</v>
      </c>
    </row>
    <row r="25" spans="1:7" s="67" customFormat="1" ht="12.75" x14ac:dyDescent="0.2">
      <c r="A25" s="212">
        <v>2016</v>
      </c>
      <c r="B25" s="315">
        <v>19.801023887222804</v>
      </c>
      <c r="C25" s="293">
        <v>21.467335667692705</v>
      </c>
      <c r="D25" s="294">
        <v>18.140384999435611</v>
      </c>
      <c r="E25" s="293">
        <v>10.962454577547755</v>
      </c>
      <c r="F25" s="288">
        <v>25.513063757020138</v>
      </c>
      <c r="G25" s="294">
        <v>52.359827339442219</v>
      </c>
    </row>
    <row r="26" spans="1:7" s="67" customFormat="1" ht="12.75" x14ac:dyDescent="0.2">
      <c r="A26" s="290">
        <v>2017</v>
      </c>
      <c r="B26" s="316">
        <v>17.8</v>
      </c>
      <c r="C26" s="295">
        <v>19.3</v>
      </c>
      <c r="D26" s="296">
        <v>16.100000000000001</v>
      </c>
      <c r="E26" s="295">
        <v>8.8000000000000007</v>
      </c>
      <c r="F26" s="301">
        <v>24.1</v>
      </c>
      <c r="G26" s="296">
        <v>48.4</v>
      </c>
    </row>
    <row r="27" spans="1:7" s="67" customFormat="1" ht="12.75" customHeight="1" x14ac:dyDescent="0.2">
      <c r="A27" s="223" t="s">
        <v>428</v>
      </c>
      <c r="B27" s="313"/>
      <c r="C27" s="288"/>
      <c r="D27" s="288"/>
      <c r="E27" s="288"/>
      <c r="F27" s="288"/>
      <c r="G27" s="288"/>
    </row>
    <row r="28" spans="1:7" ht="12.75" customHeight="1" x14ac:dyDescent="0.2">
      <c r="A28" s="223" t="s">
        <v>421</v>
      </c>
    </row>
    <row r="29" spans="1:7" ht="12.75" customHeight="1" x14ac:dyDescent="0.2">
      <c r="A29" s="223" t="s">
        <v>422</v>
      </c>
    </row>
  </sheetData>
  <mergeCells count="4">
    <mergeCell ref="B5:B6"/>
    <mergeCell ref="C5:D5"/>
    <mergeCell ref="E5:G5"/>
    <mergeCell ref="A22:G22"/>
  </mergeCells>
  <hyperlinks>
    <hyperlink ref="A1" location="Sommaire!A1" display="Retour 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baseColWidth="10" defaultRowHeight="14.25" x14ac:dyDescent="0.2"/>
  <cols>
    <col min="1" max="7" width="15.7109375" style="192" customWidth="1"/>
    <col min="8" max="16384" width="11.42578125" style="192"/>
  </cols>
  <sheetData>
    <row r="1" spans="1:7" s="190" customFormat="1" x14ac:dyDescent="0.2">
      <c r="A1" s="191" t="s">
        <v>296</v>
      </c>
    </row>
    <row r="2" spans="1:7" s="190" customFormat="1" ht="12.75" x14ac:dyDescent="0.2"/>
    <row r="3" spans="1:7" ht="15.75" x14ac:dyDescent="0.25">
      <c r="A3" s="10" t="s">
        <v>474</v>
      </c>
      <c r="D3" s="193"/>
      <c r="E3" s="193"/>
    </row>
    <row r="4" spans="1:7" ht="15" x14ac:dyDescent="0.25">
      <c r="A4" s="194"/>
      <c r="D4" s="193"/>
      <c r="E4" s="193"/>
    </row>
    <row r="5" spans="1:7" s="67" customFormat="1" ht="12.75" x14ac:dyDescent="0.2">
      <c r="A5" s="287"/>
      <c r="B5" s="457" t="s">
        <v>365</v>
      </c>
      <c r="C5" s="459"/>
      <c r="D5" s="460"/>
      <c r="E5" s="457" t="s">
        <v>366</v>
      </c>
      <c r="F5" s="459"/>
      <c r="G5" s="460"/>
    </row>
    <row r="6" spans="1:7" s="67" customFormat="1" ht="12.75" x14ac:dyDescent="0.2">
      <c r="A6" s="287"/>
      <c r="B6" s="285" t="s">
        <v>75</v>
      </c>
      <c r="C6" s="319" t="s">
        <v>76</v>
      </c>
      <c r="D6" s="319" t="s">
        <v>77</v>
      </c>
      <c r="E6" s="285" t="s">
        <v>75</v>
      </c>
      <c r="F6" s="319" t="s">
        <v>76</v>
      </c>
      <c r="G6" s="319" t="s">
        <v>77</v>
      </c>
    </row>
    <row r="7" spans="1:7" s="67" customFormat="1" ht="12.75" x14ac:dyDescent="0.2">
      <c r="A7" s="289">
        <v>2003</v>
      </c>
      <c r="B7" s="314">
        <v>46.643766428664975</v>
      </c>
      <c r="C7" s="300">
        <v>50.632610188511528</v>
      </c>
      <c r="D7" s="292">
        <v>42.690654475770877</v>
      </c>
      <c r="E7" s="314">
        <v>64.033893432297219</v>
      </c>
      <c r="F7" s="300">
        <v>69.985722982122141</v>
      </c>
      <c r="G7" s="292">
        <v>58.253253201905757</v>
      </c>
    </row>
    <row r="8" spans="1:7" s="67" customFormat="1" ht="12.75" x14ac:dyDescent="0.2">
      <c r="A8" s="212">
        <v>2004</v>
      </c>
      <c r="B8" s="315">
        <v>45.899698477692283</v>
      </c>
      <c r="C8" s="288">
        <v>49.973440772203709</v>
      </c>
      <c r="D8" s="294">
        <v>41.851833017057487</v>
      </c>
      <c r="E8" s="315">
        <v>63.835350381110459</v>
      </c>
      <c r="F8" s="288">
        <v>69.572476190765983</v>
      </c>
      <c r="G8" s="294">
        <v>58.266976058426245</v>
      </c>
    </row>
    <row r="9" spans="1:7" s="67" customFormat="1" ht="12.75" x14ac:dyDescent="0.2">
      <c r="A9" s="212">
        <v>2005</v>
      </c>
      <c r="B9" s="315">
        <v>45.725454207208031</v>
      </c>
      <c r="C9" s="288">
        <v>49.720532099727741</v>
      </c>
      <c r="D9" s="294">
        <v>41.767503722914512</v>
      </c>
      <c r="E9" s="315">
        <v>63.759212216167768</v>
      </c>
      <c r="F9" s="288">
        <v>69.265301190669661</v>
      </c>
      <c r="G9" s="294">
        <v>58.427193006400863</v>
      </c>
    </row>
    <row r="10" spans="1:7" s="67" customFormat="1" ht="12.75" x14ac:dyDescent="0.2">
      <c r="A10" s="212">
        <v>2006</v>
      </c>
      <c r="B10" s="315">
        <v>45.890454832953971</v>
      </c>
      <c r="C10" s="288">
        <v>49.924722493182479</v>
      </c>
      <c r="D10" s="294">
        <v>41.892635849188736</v>
      </c>
      <c r="E10" s="315">
        <v>63.71588801648705</v>
      </c>
      <c r="F10" s="288">
        <v>68.973857747506898</v>
      </c>
      <c r="G10" s="294">
        <v>58.627384765738107</v>
      </c>
    </row>
    <row r="11" spans="1:7" s="67" customFormat="1" ht="12.75" x14ac:dyDescent="0.2">
      <c r="A11" s="212">
        <v>2007</v>
      </c>
      <c r="B11" s="315">
        <v>46.932517859632625</v>
      </c>
      <c r="C11" s="288">
        <v>50.732822178707018</v>
      </c>
      <c r="D11" s="294">
        <v>43.168473124864711</v>
      </c>
      <c r="E11" s="315">
        <v>64.348645162314355</v>
      </c>
      <c r="F11" s="288">
        <v>69.211090154980411</v>
      </c>
      <c r="G11" s="294">
        <v>59.642659122165966</v>
      </c>
    </row>
    <row r="12" spans="1:7" s="67" customFormat="1" ht="12.75" x14ac:dyDescent="0.2">
      <c r="A12" s="212">
        <v>2008</v>
      </c>
      <c r="B12" s="315">
        <v>47.489777515713875</v>
      </c>
      <c r="C12" s="288">
        <v>51.313909935525992</v>
      </c>
      <c r="D12" s="294">
        <v>43.696929800043137</v>
      </c>
      <c r="E12" s="315">
        <v>64.914755692364594</v>
      </c>
      <c r="F12" s="288">
        <v>69.666286274991705</v>
      </c>
      <c r="G12" s="294">
        <v>60.317493801711414</v>
      </c>
    </row>
    <row r="13" spans="1:7" s="67" customFormat="1" ht="12.75" x14ac:dyDescent="0.2">
      <c r="A13" s="212">
        <v>2009</v>
      </c>
      <c r="B13" s="315">
        <v>46.406209134357212</v>
      </c>
      <c r="C13" s="288">
        <v>49.316457328865816</v>
      </c>
      <c r="D13" s="294">
        <v>43.521148177380027</v>
      </c>
      <c r="E13" s="315">
        <v>64.102141042916017</v>
      </c>
      <c r="F13" s="288">
        <v>68.431950346033531</v>
      </c>
      <c r="G13" s="294">
        <v>59.915416795040663</v>
      </c>
    </row>
    <row r="14" spans="1:7" s="67" customFormat="1" ht="12.75" x14ac:dyDescent="0.2">
      <c r="A14" s="212">
        <v>2010</v>
      </c>
      <c r="B14" s="315">
        <v>46.062081443090705</v>
      </c>
      <c r="C14" s="288">
        <v>49.420685694143877</v>
      </c>
      <c r="D14" s="294">
        <v>42.726718182818075</v>
      </c>
      <c r="E14" s="315">
        <v>63.993289468687564</v>
      </c>
      <c r="F14" s="288">
        <v>68.319744453722663</v>
      </c>
      <c r="G14" s="294">
        <v>59.809110917279838</v>
      </c>
    </row>
    <row r="15" spans="1:7" s="67" customFormat="1" ht="12.75" x14ac:dyDescent="0.2">
      <c r="A15" s="212">
        <v>2011</v>
      </c>
      <c r="B15" s="315">
        <v>45.379977998036672</v>
      </c>
      <c r="C15" s="288">
        <v>48.778087932577257</v>
      </c>
      <c r="D15" s="294">
        <v>42.005619227256112</v>
      </c>
      <c r="E15" s="315">
        <v>63.894052999293827</v>
      </c>
      <c r="F15" s="288">
        <v>68.214908061826264</v>
      </c>
      <c r="G15" s="294">
        <v>59.717568186221776</v>
      </c>
    </row>
    <row r="16" spans="1:7" s="67" customFormat="1" ht="12.75" x14ac:dyDescent="0.2">
      <c r="A16" s="212">
        <v>2012</v>
      </c>
      <c r="B16" s="315">
        <v>44.291063511579033</v>
      </c>
      <c r="C16" s="288">
        <v>47.317268808345467</v>
      </c>
      <c r="D16" s="294">
        <v>41.284721440452891</v>
      </c>
      <c r="E16" s="315">
        <v>64.02551138877682</v>
      </c>
      <c r="F16" s="288">
        <v>68.107396994978117</v>
      </c>
      <c r="G16" s="294">
        <v>60.082027296956753</v>
      </c>
    </row>
    <row r="17" spans="1:7" s="67" customFormat="1" ht="12.75" x14ac:dyDescent="0.2">
      <c r="A17" s="212">
        <v>2013</v>
      </c>
      <c r="B17" s="315">
        <v>44.05637796702301</v>
      </c>
      <c r="C17" s="288">
        <v>47.051183221095805</v>
      </c>
      <c r="D17" s="294">
        <v>41.081863424922716</v>
      </c>
      <c r="E17" s="315">
        <v>64.034495274496322</v>
      </c>
      <c r="F17" s="288">
        <v>67.832746589816409</v>
      </c>
      <c r="G17" s="294">
        <v>60.3667937450344</v>
      </c>
    </row>
    <row r="18" spans="1:7" s="67" customFormat="1" ht="12.75" x14ac:dyDescent="0.2">
      <c r="A18" s="212">
        <v>2014</v>
      </c>
      <c r="B18" s="315">
        <v>43.970369325799219</v>
      </c>
      <c r="C18" s="288">
        <v>46.618038198366257</v>
      </c>
      <c r="D18" s="294">
        <v>41.335792131158122</v>
      </c>
      <c r="E18" s="315">
        <v>64.241245258415049</v>
      </c>
      <c r="F18" s="288">
        <v>67.67559726803637</v>
      </c>
      <c r="G18" s="294">
        <v>60.922622152136391</v>
      </c>
    </row>
    <row r="19" spans="1:7" s="67" customFormat="1" ht="12.75" x14ac:dyDescent="0.2">
      <c r="A19" s="212">
        <v>2015</v>
      </c>
      <c r="B19" s="315">
        <v>43.780711513438845</v>
      </c>
      <c r="C19" s="288">
        <v>46.47624209220087</v>
      </c>
      <c r="D19" s="294">
        <v>41.096147313272496</v>
      </c>
      <c r="E19" s="315">
        <v>64.272030412756735</v>
      </c>
      <c r="F19" s="288">
        <v>67.515357233907324</v>
      </c>
      <c r="G19" s="294">
        <v>61.138738971184374</v>
      </c>
    </row>
    <row r="20" spans="1:7" s="67" customFormat="1" ht="12.75" x14ac:dyDescent="0.2">
      <c r="A20" s="212">
        <v>2016</v>
      </c>
      <c r="B20" s="315">
        <v>44.051793101165181</v>
      </c>
      <c r="C20" s="288">
        <v>46.627100490278117</v>
      </c>
      <c r="D20" s="294">
        <v>41.476854812483495</v>
      </c>
      <c r="E20" s="315">
        <v>64.640998608795826</v>
      </c>
      <c r="F20" s="288">
        <v>67.983150536545907</v>
      </c>
      <c r="G20" s="294">
        <v>61.409779348118747</v>
      </c>
    </row>
    <row r="21" spans="1:7" s="67" customFormat="1" ht="13.5" thickBot="1" x14ac:dyDescent="0.25">
      <c r="A21" s="306">
        <v>2017</v>
      </c>
      <c r="B21" s="322">
        <v>44.624738619971581</v>
      </c>
      <c r="C21" s="323">
        <v>47.500892846594873</v>
      </c>
      <c r="D21" s="308">
        <v>41.751312079557124</v>
      </c>
      <c r="E21" s="322">
        <v>65.227269446962183</v>
      </c>
      <c r="F21" s="323">
        <v>68.860472813367025</v>
      </c>
      <c r="G21" s="308">
        <v>61.718070190727907</v>
      </c>
    </row>
    <row r="22" spans="1:7" s="67" customFormat="1" ht="13.5" thickTop="1" x14ac:dyDescent="0.2">
      <c r="A22" s="466" t="s">
        <v>164</v>
      </c>
      <c r="B22" s="467"/>
      <c r="C22" s="467"/>
      <c r="D22" s="467"/>
      <c r="E22" s="467"/>
      <c r="F22" s="467"/>
      <c r="G22" s="468"/>
    </row>
    <row r="23" spans="1:7" s="67" customFormat="1" ht="12.75" x14ac:dyDescent="0.2">
      <c r="A23" s="289">
        <v>2014</v>
      </c>
      <c r="B23" s="314">
        <v>43.41378068678646</v>
      </c>
      <c r="C23" s="300">
        <v>46.107960288323845</v>
      </c>
      <c r="D23" s="292">
        <v>40.735948603202814</v>
      </c>
      <c r="E23" s="314">
        <v>63.765331224434235</v>
      </c>
      <c r="F23" s="300">
        <v>67.252233872317504</v>
      </c>
      <c r="G23" s="292">
        <v>60.40496222095917</v>
      </c>
    </row>
    <row r="24" spans="1:7" s="67" customFormat="1" ht="12.75" x14ac:dyDescent="0.2">
      <c r="A24" s="212">
        <v>2015</v>
      </c>
      <c r="B24" s="315">
        <v>43.209364741494809</v>
      </c>
      <c r="C24" s="288">
        <v>45.911439846078231</v>
      </c>
      <c r="D24" s="294">
        <v>40.521572540383033</v>
      </c>
      <c r="E24" s="315">
        <v>63.816673710037016</v>
      </c>
      <c r="F24" s="288">
        <v>67.113285274093968</v>
      </c>
      <c r="G24" s="294">
        <v>60.640435765363534</v>
      </c>
    </row>
    <row r="25" spans="1:7" s="67" customFormat="1" ht="12.75" x14ac:dyDescent="0.2">
      <c r="A25" s="212">
        <v>2016</v>
      </c>
      <c r="B25" s="315">
        <v>43.522776920215669</v>
      </c>
      <c r="C25" s="288">
        <v>46.10118765919394</v>
      </c>
      <c r="D25" s="294">
        <v>40.948297749892795</v>
      </c>
      <c r="E25" s="315">
        <v>64.180749492959066</v>
      </c>
      <c r="F25" s="288">
        <v>67.566613948394021</v>
      </c>
      <c r="G25" s="294">
        <v>60.916336527249562</v>
      </c>
    </row>
    <row r="26" spans="1:7" s="67" customFormat="1" ht="12.75" x14ac:dyDescent="0.2">
      <c r="A26" s="290">
        <v>2017</v>
      </c>
      <c r="B26" s="316">
        <v>44.023884933874619</v>
      </c>
      <c r="C26" s="301">
        <v>46.901055811354979</v>
      </c>
      <c r="D26" s="296">
        <v>41.152438995405475</v>
      </c>
      <c r="E26" s="316">
        <v>64.745935343542925</v>
      </c>
      <c r="F26" s="301">
        <v>68.419427084720297</v>
      </c>
      <c r="G26" s="296">
        <v>61.207456482047462</v>
      </c>
    </row>
    <row r="27" spans="1:7" ht="12.75" customHeight="1" x14ac:dyDescent="0.2">
      <c r="A27" s="223" t="s">
        <v>421</v>
      </c>
    </row>
    <row r="28" spans="1:7" ht="12.75" customHeight="1" x14ac:dyDescent="0.2">
      <c r="A28" s="223" t="s">
        <v>422</v>
      </c>
    </row>
  </sheetData>
  <mergeCells count="3">
    <mergeCell ref="B5:D5"/>
    <mergeCell ref="E5:G5"/>
    <mergeCell ref="A22:G22"/>
  </mergeCells>
  <hyperlinks>
    <hyperlink ref="A1" location="Sommaire!A1" display="Retour sommair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baseColWidth="10" defaultRowHeight="14.25" x14ac:dyDescent="0.2"/>
  <cols>
    <col min="1" max="7" width="15.7109375" style="192" customWidth="1"/>
    <col min="8" max="16384" width="11.42578125" style="192"/>
  </cols>
  <sheetData>
    <row r="1" spans="1:7" s="190" customFormat="1" x14ac:dyDescent="0.2">
      <c r="A1" s="191" t="s">
        <v>296</v>
      </c>
    </row>
    <row r="2" spans="1:7" s="190" customFormat="1" ht="12.75" x14ac:dyDescent="0.2"/>
    <row r="3" spans="1:7" ht="15.75" x14ac:dyDescent="0.25">
      <c r="A3" s="10" t="s">
        <v>475</v>
      </c>
      <c r="D3" s="193"/>
      <c r="E3" s="193"/>
    </row>
    <row r="4" spans="1:7" ht="15" x14ac:dyDescent="0.25">
      <c r="A4" s="194"/>
      <c r="D4" s="193"/>
      <c r="E4" s="193"/>
    </row>
    <row r="5" spans="1:7" s="67" customFormat="1" ht="12.75" x14ac:dyDescent="0.2">
      <c r="A5" s="287"/>
      <c r="B5" s="457" t="s">
        <v>368</v>
      </c>
      <c r="C5" s="459"/>
      <c r="D5" s="460"/>
      <c r="E5" s="457" t="s">
        <v>506</v>
      </c>
      <c r="F5" s="459"/>
      <c r="G5" s="460"/>
    </row>
    <row r="6" spans="1:7" s="67" customFormat="1" ht="12.75" x14ac:dyDescent="0.2">
      <c r="A6" s="287"/>
      <c r="B6" s="285" t="s">
        <v>75</v>
      </c>
      <c r="C6" s="319" t="s">
        <v>76</v>
      </c>
      <c r="D6" s="319" t="s">
        <v>77</v>
      </c>
      <c r="E6" s="285" t="s">
        <v>75</v>
      </c>
      <c r="F6" s="319" t="s">
        <v>76</v>
      </c>
      <c r="G6" s="319" t="s">
        <v>77</v>
      </c>
    </row>
    <row r="7" spans="1:7" s="67" customFormat="1" ht="12.75" x14ac:dyDescent="0.2">
      <c r="A7" s="289">
        <v>2003</v>
      </c>
      <c r="B7" s="314">
        <v>6.7315467030395828</v>
      </c>
      <c r="C7" s="300">
        <v>3.4917672481723532</v>
      </c>
      <c r="D7" s="292">
        <v>10.539616129823619</v>
      </c>
      <c r="E7" s="314">
        <v>4.937598677095516</v>
      </c>
      <c r="F7" s="300">
        <v>2.2735045816163066</v>
      </c>
      <c r="G7" s="292">
        <v>8.0515267373252648</v>
      </c>
    </row>
    <row r="8" spans="1:7" s="67" customFormat="1" ht="12.75" x14ac:dyDescent="0.2">
      <c r="A8" s="212">
        <v>2004</v>
      </c>
      <c r="B8" s="315">
        <v>7.343418296800869</v>
      </c>
      <c r="C8" s="288">
        <v>4.1343019277981243</v>
      </c>
      <c r="D8" s="294">
        <v>11.150941570166152</v>
      </c>
      <c r="E8" s="315">
        <v>5.2226727469092182</v>
      </c>
      <c r="F8" s="288">
        <v>2.3653401917975634</v>
      </c>
      <c r="G8" s="294">
        <v>8.5384773005127368</v>
      </c>
    </row>
    <row r="9" spans="1:7" s="67" customFormat="1" ht="12.75" x14ac:dyDescent="0.2">
      <c r="A9" s="212">
        <v>2005</v>
      </c>
      <c r="B9" s="315">
        <v>7.2095986264316521</v>
      </c>
      <c r="C9" s="288">
        <v>4.1952366785892998</v>
      </c>
      <c r="D9" s="294">
        <v>10.764586244727672</v>
      </c>
      <c r="E9" s="315">
        <v>5.2335642181223649</v>
      </c>
      <c r="F9" s="288">
        <v>2.4646150688521362</v>
      </c>
      <c r="G9" s="294">
        <v>8.4157769806755613</v>
      </c>
    </row>
    <row r="10" spans="1:7" s="67" customFormat="1" ht="12.75" x14ac:dyDescent="0.2">
      <c r="A10" s="212">
        <v>2006</v>
      </c>
      <c r="B10" s="315">
        <v>7.7893933291966286</v>
      </c>
      <c r="C10" s="288">
        <v>4.0856259343654298</v>
      </c>
      <c r="D10" s="294">
        <v>12.163406577443173</v>
      </c>
      <c r="E10" s="315">
        <v>5.2836196463108669</v>
      </c>
      <c r="F10" s="288">
        <v>2.4186416392503838</v>
      </c>
      <c r="G10" s="294">
        <v>8.5493169842570254</v>
      </c>
    </row>
    <row r="11" spans="1:7" s="67" customFormat="1" ht="12.75" x14ac:dyDescent="0.2">
      <c r="A11" s="212">
        <v>2007</v>
      </c>
      <c r="B11" s="315">
        <v>8.1353065586904805</v>
      </c>
      <c r="C11" s="288">
        <v>4.4433377426294882</v>
      </c>
      <c r="D11" s="294">
        <v>12.432816958825928</v>
      </c>
      <c r="E11" s="315">
        <v>5.5322489898374849</v>
      </c>
      <c r="F11" s="288">
        <v>2.4464418418298108</v>
      </c>
      <c r="G11" s="294">
        <v>9.0033126304311892</v>
      </c>
    </row>
    <row r="12" spans="1:7" s="67" customFormat="1" ht="12.75" x14ac:dyDescent="0.2">
      <c r="A12" s="212">
        <v>2008</v>
      </c>
      <c r="B12" s="315">
        <v>7.8968685198162776</v>
      </c>
      <c r="C12" s="288">
        <v>4.1032709537189209</v>
      </c>
      <c r="D12" s="294">
        <v>12.315297972888443</v>
      </c>
      <c r="E12" s="315">
        <v>5.6510983634416734</v>
      </c>
      <c r="F12" s="288">
        <v>2.5054855584694362</v>
      </c>
      <c r="G12" s="294">
        <v>9.1716264108235901</v>
      </c>
    </row>
    <row r="13" spans="1:7" s="67" customFormat="1" ht="12.75" x14ac:dyDescent="0.2">
      <c r="A13" s="212">
        <v>2009</v>
      </c>
      <c r="B13" s="315">
        <v>8.7098983075335674</v>
      </c>
      <c r="C13" s="288">
        <v>4.9148941627210458</v>
      </c>
      <c r="D13" s="294">
        <v>12.973028249201999</v>
      </c>
      <c r="E13" s="315">
        <v>6.4271621743994816</v>
      </c>
      <c r="F13" s="288">
        <v>3.3526331412745498</v>
      </c>
      <c r="G13" s="294">
        <v>9.8285525925242876</v>
      </c>
    </row>
    <row r="14" spans="1:7" s="67" customFormat="1" ht="12.75" x14ac:dyDescent="0.2">
      <c r="A14" s="212">
        <v>2010</v>
      </c>
      <c r="B14" s="315">
        <v>9.1846668800847269</v>
      </c>
      <c r="C14" s="288">
        <v>5.7055707815458581</v>
      </c>
      <c r="D14" s="294">
        <v>13.180984177046737</v>
      </c>
      <c r="E14" s="315">
        <v>6.7592199242104467</v>
      </c>
      <c r="F14" s="288">
        <v>3.6560430853283075</v>
      </c>
      <c r="G14" s="294">
        <v>10.195334036336691</v>
      </c>
    </row>
    <row r="15" spans="1:7" s="67" customFormat="1" ht="12.75" x14ac:dyDescent="0.2">
      <c r="A15" s="212">
        <v>2011</v>
      </c>
      <c r="B15" s="315">
        <v>8.8337995799331992</v>
      </c>
      <c r="C15" s="288">
        <v>5.0854703536766666</v>
      </c>
      <c r="D15" s="294">
        <v>13.156041804133586</v>
      </c>
      <c r="E15" s="315">
        <v>5.9504844222405531</v>
      </c>
      <c r="F15" s="288">
        <v>2.9279065389907779</v>
      </c>
      <c r="G15" s="294">
        <v>9.2950387032956687</v>
      </c>
    </row>
    <row r="16" spans="1:7" s="67" customFormat="1" ht="12.75" x14ac:dyDescent="0.2">
      <c r="A16" s="212">
        <v>2012</v>
      </c>
      <c r="B16" s="315">
        <v>8.8660724249212688</v>
      </c>
      <c r="C16" s="288">
        <v>5.1227168293643679</v>
      </c>
      <c r="D16" s="294">
        <v>13.128246787951344</v>
      </c>
      <c r="E16" s="315">
        <v>6.1260501688498419</v>
      </c>
      <c r="F16" s="288">
        <v>3.209397046444145</v>
      </c>
      <c r="G16" s="294">
        <v>9.3277230410941332</v>
      </c>
    </row>
    <row r="17" spans="1:7" s="67" customFormat="1" ht="12.75" x14ac:dyDescent="0.2">
      <c r="A17" s="212">
        <v>2013</v>
      </c>
      <c r="B17" s="315">
        <v>9.3093009726825908</v>
      </c>
      <c r="C17" s="288">
        <v>5.8626051420286807</v>
      </c>
      <c r="D17" s="294">
        <v>13.230066614945397</v>
      </c>
      <c r="E17" s="315">
        <v>6.5404994024888756</v>
      </c>
      <c r="F17" s="288">
        <v>3.5536856221726354</v>
      </c>
      <c r="G17" s="294">
        <v>9.789190267978336</v>
      </c>
    </row>
    <row r="18" spans="1:7" s="67" customFormat="1" ht="12.75" x14ac:dyDescent="0.2">
      <c r="A18" s="212">
        <v>2014</v>
      </c>
      <c r="B18" s="315">
        <v>9.2274003197175105</v>
      </c>
      <c r="C18" s="288">
        <v>6.1628557673069224</v>
      </c>
      <c r="D18" s="294">
        <v>12.666469616225262</v>
      </c>
      <c r="E18" s="315">
        <v>6.3778433326855977</v>
      </c>
      <c r="F18" s="288">
        <v>3.4751731839436348</v>
      </c>
      <c r="G18" s="294">
        <v>9.5034901674221981</v>
      </c>
    </row>
    <row r="19" spans="1:7" s="67" customFormat="1" ht="12.75" x14ac:dyDescent="0.2">
      <c r="A19" s="212">
        <v>2015</v>
      </c>
      <c r="B19" s="315">
        <v>9.8499264410415819</v>
      </c>
      <c r="C19" s="288">
        <v>6.297785001583037</v>
      </c>
      <c r="D19" s="294">
        <v>13.850752565926753</v>
      </c>
      <c r="E19" s="315">
        <v>6.5896022063699773</v>
      </c>
      <c r="F19" s="288">
        <v>3.6849926862374929</v>
      </c>
      <c r="G19" s="294">
        <v>9.6985436234831024</v>
      </c>
    </row>
    <row r="20" spans="1:7" s="67" customFormat="1" ht="12.75" x14ac:dyDescent="0.2">
      <c r="A20" s="212">
        <v>2016</v>
      </c>
      <c r="B20" s="315">
        <v>9.1748070413768108</v>
      </c>
      <c r="C20" s="288">
        <v>6.0549112933901625</v>
      </c>
      <c r="D20" s="294">
        <v>12.681599522896997</v>
      </c>
      <c r="E20" s="315">
        <v>6.3602335568437951</v>
      </c>
      <c r="F20" s="288">
        <v>3.6286804265764632</v>
      </c>
      <c r="G20" s="294">
        <v>9.2940780554161666</v>
      </c>
    </row>
    <row r="21" spans="1:7" s="67" customFormat="1" ht="13.5" thickBot="1" x14ac:dyDescent="0.25">
      <c r="A21" s="306">
        <v>2017</v>
      </c>
      <c r="B21" s="322">
        <v>8.484284724179938</v>
      </c>
      <c r="C21" s="323">
        <v>6.2047881600746884</v>
      </c>
      <c r="D21" s="308">
        <v>11.07523164003975</v>
      </c>
      <c r="E21" s="322">
        <v>6.0041892168123505</v>
      </c>
      <c r="F21" s="323">
        <v>3.417830093318293</v>
      </c>
      <c r="G21" s="308">
        <v>8.7959601205088287</v>
      </c>
    </row>
    <row r="22" spans="1:7" s="67" customFormat="1" ht="13.5" thickTop="1" x14ac:dyDescent="0.2">
      <c r="A22" s="466" t="s">
        <v>164</v>
      </c>
      <c r="B22" s="467"/>
      <c r="C22" s="467"/>
      <c r="D22" s="467"/>
      <c r="E22" s="467"/>
      <c r="F22" s="467"/>
      <c r="G22" s="468"/>
    </row>
    <row r="23" spans="1:7" s="67" customFormat="1" ht="12.75" x14ac:dyDescent="0.2">
      <c r="A23" s="289">
        <v>2014</v>
      </c>
      <c r="B23" s="314">
        <v>9.4269180928095775</v>
      </c>
      <c r="C23" s="300">
        <v>6.3964499807997282</v>
      </c>
      <c r="D23" s="292">
        <v>12.836213174188659</v>
      </c>
      <c r="E23" s="314">
        <v>6.5159902758060957</v>
      </c>
      <c r="F23" s="300">
        <v>3.6003454142833937</v>
      </c>
      <c r="G23" s="292">
        <v>9.6542704771049799</v>
      </c>
    </row>
    <row r="24" spans="1:7" s="67" customFormat="1" ht="12.75" x14ac:dyDescent="0.2">
      <c r="A24" s="212">
        <v>2015</v>
      </c>
      <c r="B24" s="315">
        <v>9.9755229543942932</v>
      </c>
      <c r="C24" s="288">
        <v>6.4459867276394602</v>
      </c>
      <c r="D24" s="294">
        <v>13.953392527204032</v>
      </c>
      <c r="E24" s="315">
        <v>6.7128539227548378</v>
      </c>
      <c r="F24" s="288">
        <v>3.7994412009354952</v>
      </c>
      <c r="G24" s="294">
        <v>9.8300030081030769</v>
      </c>
    </row>
    <row r="25" spans="1:7" s="67" customFormat="1" ht="12.75" x14ac:dyDescent="0.2">
      <c r="A25" s="212">
        <v>2016</v>
      </c>
      <c r="B25" s="315">
        <v>9.3235652443610171</v>
      </c>
      <c r="C25" s="288">
        <v>6.2536149779404946</v>
      </c>
      <c r="D25" s="294">
        <v>12.774564632165635</v>
      </c>
      <c r="E25" s="315">
        <v>6.4834954800922473</v>
      </c>
      <c r="F25" s="288">
        <v>3.7426317713636936</v>
      </c>
      <c r="G25" s="294">
        <v>9.4250134138580748</v>
      </c>
    </row>
    <row r="26" spans="1:7" s="67" customFormat="1" ht="12.75" x14ac:dyDescent="0.2">
      <c r="A26" s="290">
        <v>2017</v>
      </c>
      <c r="B26" s="316">
        <v>8.6504670188572899</v>
      </c>
      <c r="C26" s="301">
        <v>6.3531664090209841</v>
      </c>
      <c r="D26" s="296">
        <v>11.263469703114652</v>
      </c>
      <c r="E26" s="316">
        <v>6.1303881753395162</v>
      </c>
      <c r="F26" s="301">
        <v>3.5368704331913481</v>
      </c>
      <c r="G26" s="296">
        <v>8.9277299149449831</v>
      </c>
    </row>
    <row r="27" spans="1:7" ht="12.75" customHeight="1" x14ac:dyDescent="0.2">
      <c r="A27" s="223" t="s">
        <v>421</v>
      </c>
    </row>
    <row r="28" spans="1:7" ht="12.75" customHeight="1" x14ac:dyDescent="0.2">
      <c r="A28" s="223" t="s">
        <v>422</v>
      </c>
    </row>
  </sheetData>
  <mergeCells count="3">
    <mergeCell ref="B5:D5"/>
    <mergeCell ref="E5:G5"/>
    <mergeCell ref="A22:G22"/>
  </mergeCells>
  <hyperlinks>
    <hyperlink ref="A1" location="Sommaire!A1" display="Retour sommair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baseColWidth="10" defaultRowHeight="14.25" x14ac:dyDescent="0.2"/>
  <cols>
    <col min="1" max="7" width="15.7109375" style="192" customWidth="1"/>
    <col min="8" max="16384" width="11.42578125" style="192"/>
  </cols>
  <sheetData>
    <row r="1" spans="1:7" s="190" customFormat="1" x14ac:dyDescent="0.2">
      <c r="A1" s="191" t="s">
        <v>296</v>
      </c>
    </row>
    <row r="2" spans="1:7" s="190" customFormat="1" ht="12.75" x14ac:dyDescent="0.2"/>
    <row r="3" spans="1:7" ht="15.75" x14ac:dyDescent="0.25">
      <c r="A3" s="10" t="s">
        <v>476</v>
      </c>
      <c r="D3" s="193"/>
      <c r="E3" s="193"/>
    </row>
    <row r="4" spans="1:7" ht="15" x14ac:dyDescent="0.25">
      <c r="A4" s="194"/>
      <c r="D4" s="193"/>
      <c r="E4" s="193"/>
    </row>
    <row r="5" spans="1:7" s="67" customFormat="1" ht="15" customHeight="1" x14ac:dyDescent="0.2">
      <c r="A5" s="287"/>
      <c r="B5" s="457" t="s">
        <v>365</v>
      </c>
      <c r="C5" s="459"/>
      <c r="D5" s="460"/>
      <c r="E5" s="469" t="s">
        <v>369</v>
      </c>
      <c r="F5" s="469" t="s">
        <v>370</v>
      </c>
      <c r="G5" s="469" t="s">
        <v>371</v>
      </c>
    </row>
    <row r="6" spans="1:7" s="67" customFormat="1" ht="12.75" x14ac:dyDescent="0.2">
      <c r="A6" s="287"/>
      <c r="B6" s="285" t="s">
        <v>75</v>
      </c>
      <c r="C6" s="319" t="s">
        <v>76</v>
      </c>
      <c r="D6" s="319" t="s">
        <v>77</v>
      </c>
      <c r="E6" s="470"/>
      <c r="F6" s="470"/>
      <c r="G6" s="470"/>
    </row>
    <row r="7" spans="1:7" s="67" customFormat="1" ht="12.75" x14ac:dyDescent="0.2">
      <c r="A7" s="289">
        <v>2004</v>
      </c>
      <c r="B7" s="315">
        <v>13.1</v>
      </c>
      <c r="C7" s="288">
        <v>10.8</v>
      </c>
      <c r="D7" s="294">
        <v>15.5</v>
      </c>
      <c r="E7" s="298">
        <v>5.4</v>
      </c>
      <c r="F7" s="297">
        <v>16.5</v>
      </c>
      <c r="G7" s="294">
        <v>17.8</v>
      </c>
    </row>
    <row r="8" spans="1:7" s="67" customFormat="1" ht="12.75" x14ac:dyDescent="0.2">
      <c r="A8" s="212">
        <v>2005</v>
      </c>
      <c r="B8" s="315">
        <v>13.2</v>
      </c>
      <c r="C8" s="288">
        <v>11</v>
      </c>
      <c r="D8" s="294">
        <v>15.4</v>
      </c>
      <c r="E8" s="298">
        <v>6</v>
      </c>
      <c r="F8" s="298">
        <v>16.5</v>
      </c>
      <c r="G8" s="294">
        <v>17.399999999999999</v>
      </c>
    </row>
    <row r="9" spans="1:7" s="67" customFormat="1" ht="12.75" x14ac:dyDescent="0.2">
      <c r="A9" s="212">
        <v>2006</v>
      </c>
      <c r="B9" s="315">
        <v>13.2</v>
      </c>
      <c r="C9" s="288">
        <v>11</v>
      </c>
      <c r="D9" s="294">
        <v>15.4</v>
      </c>
      <c r="E9" s="298">
        <v>6.4</v>
      </c>
      <c r="F9" s="298">
        <v>16.399999999999999</v>
      </c>
      <c r="G9" s="294">
        <v>17.100000000000001</v>
      </c>
    </row>
    <row r="10" spans="1:7" s="67" customFormat="1" ht="12.75" x14ac:dyDescent="0.2">
      <c r="A10" s="212">
        <v>2007</v>
      </c>
      <c r="B10" s="315">
        <v>12.8</v>
      </c>
      <c r="C10" s="288">
        <v>10.7</v>
      </c>
      <c r="D10" s="294">
        <v>14.9</v>
      </c>
      <c r="E10" s="298">
        <v>5.6</v>
      </c>
      <c r="F10" s="298">
        <v>15.8</v>
      </c>
      <c r="G10" s="294">
        <v>17.2</v>
      </c>
    </row>
    <row r="11" spans="1:7" s="67" customFormat="1" ht="12.75" x14ac:dyDescent="0.2">
      <c r="A11" s="212">
        <v>2008</v>
      </c>
      <c r="B11" s="315">
        <v>12.6</v>
      </c>
      <c r="C11" s="288">
        <v>10.6</v>
      </c>
      <c r="D11" s="294">
        <v>14.6</v>
      </c>
      <c r="E11" s="298">
        <v>5.5</v>
      </c>
      <c r="F11" s="298">
        <v>15.7</v>
      </c>
      <c r="G11" s="294">
        <v>16.7</v>
      </c>
    </row>
    <row r="12" spans="1:7" s="67" customFormat="1" ht="12.75" x14ac:dyDescent="0.2">
      <c r="A12" s="212">
        <v>2009</v>
      </c>
      <c r="B12" s="315">
        <v>14.7</v>
      </c>
      <c r="C12" s="288">
        <v>13.5</v>
      </c>
      <c r="D12" s="294">
        <v>15.9</v>
      </c>
      <c r="E12" s="298">
        <v>6.7</v>
      </c>
      <c r="F12" s="298">
        <v>18.7</v>
      </c>
      <c r="G12" s="294">
        <v>18.5</v>
      </c>
    </row>
    <row r="13" spans="1:7" s="67" customFormat="1" ht="12.75" x14ac:dyDescent="0.2">
      <c r="A13" s="212">
        <v>2010</v>
      </c>
      <c r="B13" s="315">
        <v>14.8</v>
      </c>
      <c r="C13" s="288">
        <v>13.3</v>
      </c>
      <c r="D13" s="294">
        <v>16.2</v>
      </c>
      <c r="E13" s="298">
        <v>6.6</v>
      </c>
      <c r="F13" s="298">
        <v>18.600000000000001</v>
      </c>
      <c r="G13" s="294">
        <v>18.899999999999999</v>
      </c>
    </row>
    <row r="14" spans="1:7" s="67" customFormat="1" ht="12.75" x14ac:dyDescent="0.2">
      <c r="A14" s="212">
        <v>2011</v>
      </c>
      <c r="B14" s="315">
        <v>14.7</v>
      </c>
      <c r="C14" s="288">
        <v>12.9</v>
      </c>
      <c r="D14" s="294">
        <v>16.399999999999999</v>
      </c>
      <c r="E14" s="298">
        <v>6.4</v>
      </c>
      <c r="F14" s="298">
        <v>18.100000000000001</v>
      </c>
      <c r="G14" s="294">
        <v>19.399999999999999</v>
      </c>
    </row>
    <row r="15" spans="1:7" s="67" customFormat="1" ht="13.5" thickBot="1" x14ac:dyDescent="0.25">
      <c r="A15" s="306">
        <v>2012</v>
      </c>
      <c r="B15" s="322">
        <v>15.1</v>
      </c>
      <c r="C15" s="323">
        <v>13.8</v>
      </c>
      <c r="D15" s="308">
        <v>16.399999999999999</v>
      </c>
      <c r="E15" s="324">
        <v>6.6</v>
      </c>
      <c r="F15" s="324">
        <v>18.3</v>
      </c>
      <c r="G15" s="308">
        <v>20.2</v>
      </c>
    </row>
    <row r="16" spans="1:7" s="67" customFormat="1" ht="13.5" thickTop="1" x14ac:dyDescent="0.2">
      <c r="A16" s="212">
        <v>2013</v>
      </c>
      <c r="B16" s="315">
        <v>13.8</v>
      </c>
      <c r="C16" s="288">
        <v>12.3</v>
      </c>
      <c r="D16" s="294">
        <v>15.3</v>
      </c>
      <c r="E16" s="298">
        <v>6.5</v>
      </c>
      <c r="F16" s="298">
        <v>16</v>
      </c>
      <c r="G16" s="294">
        <v>18.899999999999999</v>
      </c>
    </row>
    <row r="17" spans="1:7" s="67" customFormat="1" ht="12.75" x14ac:dyDescent="0.2">
      <c r="A17" s="212">
        <v>2014</v>
      </c>
      <c r="B17" s="315">
        <v>13.739210060558262</v>
      </c>
      <c r="C17" s="288">
        <v>12.728759588280711</v>
      </c>
      <c r="D17" s="294">
        <v>14.744385185389866</v>
      </c>
      <c r="E17" s="298">
        <v>6.3150008669508519</v>
      </c>
      <c r="F17" s="298">
        <v>15.724652378698758</v>
      </c>
      <c r="G17" s="294">
        <v>19.11420986519763</v>
      </c>
    </row>
    <row r="18" spans="1:7" s="67" customFormat="1" ht="12.75" x14ac:dyDescent="0.2">
      <c r="A18" s="212">
        <v>2015</v>
      </c>
      <c r="B18" s="315">
        <v>14.208811944639972</v>
      </c>
      <c r="C18" s="288">
        <v>13.052318188048195</v>
      </c>
      <c r="D18" s="294">
        <v>15.358721681880922</v>
      </c>
      <c r="E18" s="298">
        <v>5.9994564094524412</v>
      </c>
      <c r="F18" s="298">
        <v>17.373382237809967</v>
      </c>
      <c r="G18" s="294">
        <v>19.397604478131797</v>
      </c>
    </row>
    <row r="19" spans="1:7" s="67" customFormat="1" ht="12.75" x14ac:dyDescent="0.2">
      <c r="A19" s="212">
        <v>2016</v>
      </c>
      <c r="B19" s="315">
        <v>13.866516833821963</v>
      </c>
      <c r="C19" s="288">
        <v>12.643909623055881</v>
      </c>
      <c r="D19" s="294">
        <v>15.08894837231272</v>
      </c>
      <c r="E19" s="298">
        <v>5.931297637114346</v>
      </c>
      <c r="F19" s="298">
        <v>17.467191000828727</v>
      </c>
      <c r="G19" s="294">
        <v>18.522064376641701</v>
      </c>
    </row>
    <row r="20" spans="1:7" s="67" customFormat="1" ht="13.5" thickBot="1" x14ac:dyDescent="0.25">
      <c r="A20" s="306">
        <v>2017</v>
      </c>
      <c r="B20" s="322">
        <v>13.381476640816222</v>
      </c>
      <c r="C20" s="323">
        <v>12.459524280342794</v>
      </c>
      <c r="D20" s="308">
        <v>14.302554305757333</v>
      </c>
      <c r="E20" s="324">
        <v>5.7316974684858639</v>
      </c>
      <c r="F20" s="324">
        <v>16.80872261621063</v>
      </c>
      <c r="G20" s="308">
        <v>18.024619331246932</v>
      </c>
    </row>
    <row r="21" spans="1:7" s="67" customFormat="1" ht="13.5" thickTop="1" x14ac:dyDescent="0.2">
      <c r="A21" s="466" t="s">
        <v>164</v>
      </c>
      <c r="B21" s="467"/>
      <c r="C21" s="467"/>
      <c r="D21" s="467"/>
      <c r="E21" s="467"/>
      <c r="F21" s="467"/>
      <c r="G21" s="468"/>
    </row>
    <row r="22" spans="1:7" s="67" customFormat="1" ht="12.75" x14ac:dyDescent="0.2">
      <c r="A22" s="289">
        <v>2014</v>
      </c>
      <c r="B22" s="314">
        <v>14.2</v>
      </c>
      <c r="C22" s="300">
        <v>13.1</v>
      </c>
      <c r="D22" s="292">
        <v>15.3</v>
      </c>
      <c r="E22" s="297">
        <v>6.5</v>
      </c>
      <c r="F22" s="297">
        <v>16.5</v>
      </c>
      <c r="G22" s="292">
        <v>19.7</v>
      </c>
    </row>
    <row r="23" spans="1:7" s="67" customFormat="1" ht="12.75" x14ac:dyDescent="0.2">
      <c r="A23" s="212">
        <v>2015</v>
      </c>
      <c r="B23" s="315">
        <v>14.7</v>
      </c>
      <c r="C23" s="288">
        <v>13.5</v>
      </c>
      <c r="D23" s="294">
        <v>15.9</v>
      </c>
      <c r="E23" s="298">
        <v>6.2</v>
      </c>
      <c r="F23" s="298">
        <v>18.100000000000001</v>
      </c>
      <c r="G23" s="294">
        <v>20</v>
      </c>
    </row>
    <row r="24" spans="1:7" s="67" customFormat="1" ht="12.75" x14ac:dyDescent="0.2">
      <c r="A24" s="212">
        <v>2016</v>
      </c>
      <c r="B24" s="315">
        <v>14.298110116621389</v>
      </c>
      <c r="C24" s="288">
        <v>13.040676656358645</v>
      </c>
      <c r="D24" s="294">
        <v>15.553626238461712</v>
      </c>
      <c r="E24" s="298">
        <v>6.1237591967224176</v>
      </c>
      <c r="F24" s="298">
        <v>18.052971139609333</v>
      </c>
      <c r="G24" s="294">
        <v>19.118574362796096</v>
      </c>
    </row>
    <row r="25" spans="1:7" s="67" customFormat="1" ht="12.75" x14ac:dyDescent="0.2">
      <c r="A25" s="290">
        <v>2017</v>
      </c>
      <c r="B25" s="316">
        <v>13.883484717206127</v>
      </c>
      <c r="C25" s="301">
        <v>12.907655889220866</v>
      </c>
      <c r="D25" s="296">
        <v>14.857372031305513</v>
      </c>
      <c r="E25" s="299">
        <v>5.9755098489479774</v>
      </c>
      <c r="F25" s="299">
        <v>17.503240167584483</v>
      </c>
      <c r="G25" s="296">
        <v>18.683006271898389</v>
      </c>
    </row>
    <row r="26" spans="1:7" s="67" customFormat="1" ht="12.75" customHeight="1" x14ac:dyDescent="0.2">
      <c r="A26" s="223" t="s">
        <v>428</v>
      </c>
      <c r="B26" s="313"/>
      <c r="C26" s="288"/>
      <c r="D26" s="288"/>
      <c r="E26" s="313"/>
      <c r="F26" s="288"/>
      <c r="G26" s="288"/>
    </row>
    <row r="27" spans="1:7" ht="12.75" customHeight="1" x14ac:dyDescent="0.2">
      <c r="A27" s="223" t="s">
        <v>421</v>
      </c>
    </row>
    <row r="28" spans="1:7" ht="12.75" customHeight="1" x14ac:dyDescent="0.2">
      <c r="A28" s="223" t="s">
        <v>422</v>
      </c>
    </row>
  </sheetData>
  <mergeCells count="5">
    <mergeCell ref="B5:D5"/>
    <mergeCell ref="A21:G21"/>
    <mergeCell ref="E5:E6"/>
    <mergeCell ref="F5:F6"/>
    <mergeCell ref="G5:G6"/>
  </mergeCells>
  <hyperlinks>
    <hyperlink ref="A1" location="Sommaire!A1" display="Retour sommair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baseColWidth="10" defaultRowHeight="14.25" x14ac:dyDescent="0.2"/>
  <cols>
    <col min="1" max="16384" width="11.42578125" style="192"/>
  </cols>
  <sheetData>
    <row r="1" spans="1:11" x14ac:dyDescent="0.2">
      <c r="A1" s="191" t="s">
        <v>296</v>
      </c>
    </row>
    <row r="3" spans="1:11" ht="15.75" x14ac:dyDescent="0.2">
      <c r="A3" s="325" t="s">
        <v>477</v>
      </c>
      <c r="B3" s="326"/>
    </row>
    <row r="4" spans="1:11" ht="15" x14ac:dyDescent="0.2">
      <c r="A4" s="326"/>
      <c r="B4" s="326"/>
    </row>
    <row r="5" spans="1:11" ht="38.25" x14ac:dyDescent="0.2">
      <c r="A5" s="67"/>
      <c r="B5" s="67"/>
      <c r="C5" s="473" t="s">
        <v>403</v>
      </c>
      <c r="D5" s="473"/>
      <c r="E5" s="473" t="s">
        <v>404</v>
      </c>
      <c r="F5" s="473"/>
      <c r="G5" s="277" t="s">
        <v>405</v>
      </c>
      <c r="H5" s="474" t="s">
        <v>406</v>
      </c>
      <c r="I5" s="475"/>
      <c r="J5" s="473" t="s">
        <v>407</v>
      </c>
      <c r="K5" s="473"/>
    </row>
    <row r="6" spans="1:11" x14ac:dyDescent="0.2">
      <c r="A6" s="67"/>
      <c r="B6" s="67"/>
      <c r="C6" s="283" t="s">
        <v>408</v>
      </c>
      <c r="D6" s="283" t="s">
        <v>409</v>
      </c>
      <c r="E6" s="283" t="s">
        <v>408</v>
      </c>
      <c r="F6" s="283" t="s">
        <v>409</v>
      </c>
      <c r="G6" s="283" t="s">
        <v>409</v>
      </c>
      <c r="H6" s="283" t="s">
        <v>408</v>
      </c>
      <c r="I6" s="283" t="s">
        <v>409</v>
      </c>
      <c r="J6" s="283" t="s">
        <v>408</v>
      </c>
      <c r="K6" s="283" t="s">
        <v>409</v>
      </c>
    </row>
    <row r="7" spans="1:11" x14ac:dyDescent="0.2">
      <c r="A7" s="278">
        <v>2011</v>
      </c>
      <c r="B7" s="279"/>
      <c r="C7" s="209">
        <v>33.5</v>
      </c>
      <c r="D7" s="209">
        <v>54.1</v>
      </c>
      <c r="E7" s="209">
        <v>32.9</v>
      </c>
      <c r="F7" s="209">
        <v>52.9</v>
      </c>
      <c r="G7" s="209">
        <v>76.099999999999994</v>
      </c>
      <c r="H7" s="209">
        <v>52.4</v>
      </c>
      <c r="I7" s="209">
        <v>72.8</v>
      </c>
      <c r="J7" s="209">
        <v>64.8</v>
      </c>
      <c r="K7" s="209">
        <v>76.7</v>
      </c>
    </row>
    <row r="8" spans="1:11" x14ac:dyDescent="0.2">
      <c r="A8" s="280">
        <v>2012</v>
      </c>
      <c r="B8" s="334"/>
      <c r="C8" s="215">
        <v>32.799999999999997</v>
      </c>
      <c r="D8" s="215">
        <v>55.7</v>
      </c>
      <c r="E8" s="215">
        <v>41.8</v>
      </c>
      <c r="F8" s="215">
        <v>56.2</v>
      </c>
      <c r="G8" s="215">
        <v>76.5</v>
      </c>
      <c r="H8" s="215">
        <v>50.3</v>
      </c>
      <c r="I8" s="215">
        <v>73.3</v>
      </c>
      <c r="J8" s="215">
        <v>65.5</v>
      </c>
      <c r="K8" s="215">
        <v>79.8</v>
      </c>
    </row>
    <row r="9" spans="1:11" x14ac:dyDescent="0.2">
      <c r="A9" s="280">
        <v>2013</v>
      </c>
      <c r="B9" s="334"/>
      <c r="C9" s="215">
        <v>28.5</v>
      </c>
      <c r="D9" s="215">
        <v>50.5</v>
      </c>
      <c r="E9" s="215">
        <v>34.1</v>
      </c>
      <c r="F9" s="215">
        <v>48.2</v>
      </c>
      <c r="G9" s="215">
        <v>74.400000000000006</v>
      </c>
      <c r="H9" s="327">
        <v>42</v>
      </c>
      <c r="I9" s="215">
        <v>67.2</v>
      </c>
      <c r="J9" s="215">
        <v>60.3</v>
      </c>
      <c r="K9" s="215">
        <v>75.900000000000006</v>
      </c>
    </row>
    <row r="10" spans="1:11" x14ac:dyDescent="0.2">
      <c r="A10" s="280">
        <v>2014</v>
      </c>
      <c r="B10" s="334"/>
      <c r="C10" s="215">
        <v>27.3</v>
      </c>
      <c r="D10" s="215">
        <v>49.9</v>
      </c>
      <c r="E10" s="215"/>
      <c r="F10" s="215"/>
      <c r="G10" s="215">
        <v>73.2</v>
      </c>
      <c r="H10" s="215">
        <v>40.5</v>
      </c>
      <c r="I10" s="215">
        <v>64.099999999999994</v>
      </c>
      <c r="J10" s="215">
        <v>59.6</v>
      </c>
      <c r="K10" s="215">
        <v>74.599999999999994</v>
      </c>
    </row>
    <row r="11" spans="1:11" x14ac:dyDescent="0.2">
      <c r="A11" s="280">
        <v>2015</v>
      </c>
      <c r="B11" s="334"/>
      <c r="C11" s="215">
        <v>24.3</v>
      </c>
      <c r="D11" s="215">
        <v>49.9</v>
      </c>
      <c r="E11" s="215"/>
      <c r="F11" s="215"/>
      <c r="G11" s="215">
        <v>71.900000000000006</v>
      </c>
      <c r="H11" s="215">
        <v>41.3</v>
      </c>
      <c r="I11" s="215">
        <v>63.1</v>
      </c>
      <c r="J11" s="327">
        <v>59</v>
      </c>
      <c r="K11" s="215">
        <v>74.400000000000006</v>
      </c>
    </row>
    <row r="12" spans="1:11" ht="15" x14ac:dyDescent="0.2">
      <c r="A12" s="476">
        <v>2016</v>
      </c>
      <c r="B12" s="335" t="s">
        <v>75</v>
      </c>
      <c r="C12" s="209">
        <v>27.3</v>
      </c>
      <c r="D12" s="317">
        <v>53.9</v>
      </c>
      <c r="E12" s="209"/>
      <c r="F12" s="209"/>
      <c r="G12" s="317">
        <v>75.900000000000006</v>
      </c>
      <c r="H12" s="209">
        <v>42.3</v>
      </c>
      <c r="I12" s="317">
        <v>65.5</v>
      </c>
      <c r="J12" s="328">
        <v>61.6</v>
      </c>
      <c r="K12" s="209">
        <v>77.3</v>
      </c>
    </row>
    <row r="13" spans="1:11" x14ac:dyDescent="0.2">
      <c r="A13" s="477"/>
      <c r="B13" s="280" t="s">
        <v>410</v>
      </c>
      <c r="C13" s="215">
        <v>26.9</v>
      </c>
      <c r="D13" s="190">
        <v>55.5</v>
      </c>
      <c r="E13" s="215"/>
      <c r="F13" s="215"/>
      <c r="G13" s="190">
        <v>76.099999999999994</v>
      </c>
      <c r="H13" s="215">
        <v>42.4</v>
      </c>
      <c r="I13" s="190">
        <v>67.5</v>
      </c>
      <c r="J13" s="215">
        <v>59.2</v>
      </c>
      <c r="K13" s="215">
        <v>77.8</v>
      </c>
    </row>
    <row r="14" spans="1:11" x14ac:dyDescent="0.2">
      <c r="A14" s="478"/>
      <c r="B14" s="281" t="s">
        <v>411</v>
      </c>
      <c r="C14" s="286">
        <v>27.8</v>
      </c>
      <c r="D14" s="318">
        <v>49.9</v>
      </c>
      <c r="E14" s="286"/>
      <c r="F14" s="286"/>
      <c r="G14" s="318">
        <v>75.599999999999994</v>
      </c>
      <c r="H14" s="286">
        <v>42.1</v>
      </c>
      <c r="I14" s="318">
        <v>59.3</v>
      </c>
      <c r="J14" s="286">
        <v>64.099999999999994</v>
      </c>
      <c r="K14" s="286">
        <v>76.5</v>
      </c>
    </row>
    <row r="15" spans="1:11" ht="12.75" customHeight="1" x14ac:dyDescent="0.2">
      <c r="A15" s="223" t="s">
        <v>412</v>
      </c>
      <c r="B15" s="223"/>
      <c r="C15" s="329"/>
      <c r="D15" s="329"/>
      <c r="E15" s="329"/>
      <c r="F15" s="329"/>
      <c r="G15" s="329"/>
      <c r="H15" s="329"/>
      <c r="I15" s="329"/>
      <c r="J15" s="329"/>
      <c r="K15" s="329"/>
    </row>
    <row r="16" spans="1:11" ht="12.75" customHeight="1" x14ac:dyDescent="0.2">
      <c r="A16" s="181" t="s">
        <v>413</v>
      </c>
      <c r="B16" s="223"/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2.75" customHeight="1" x14ac:dyDescent="0.2">
      <c r="A17" s="181" t="s">
        <v>414</v>
      </c>
      <c r="B17" s="223"/>
      <c r="C17" s="329"/>
      <c r="D17" s="329"/>
      <c r="E17" s="329"/>
      <c r="F17" s="329"/>
      <c r="G17" s="329"/>
      <c r="H17" s="329"/>
      <c r="I17" s="329"/>
      <c r="J17" s="329"/>
      <c r="K17" s="329"/>
    </row>
    <row r="18" spans="1:11" ht="12.75" customHeight="1" x14ac:dyDescent="0.2">
      <c r="A18" s="181" t="s">
        <v>415</v>
      </c>
      <c r="B18" s="223"/>
      <c r="C18" s="329"/>
      <c r="D18" s="329"/>
      <c r="E18" s="329"/>
      <c r="F18" s="329"/>
      <c r="G18" s="329"/>
      <c r="H18" s="329"/>
      <c r="I18" s="329"/>
      <c r="J18" s="329"/>
      <c r="K18" s="329"/>
    </row>
    <row r="19" spans="1:11" ht="12.75" customHeight="1" x14ac:dyDescent="0.2">
      <c r="A19" s="181" t="s">
        <v>416</v>
      </c>
      <c r="B19" s="223"/>
      <c r="C19" s="329"/>
      <c r="D19" s="329"/>
      <c r="E19" s="329"/>
      <c r="F19" s="329"/>
      <c r="G19" s="329"/>
      <c r="H19" s="329"/>
      <c r="I19" s="329"/>
      <c r="J19" s="329"/>
      <c r="K19" s="329"/>
    </row>
    <row r="20" spans="1:11" ht="12.75" customHeight="1" x14ac:dyDescent="0.2">
      <c r="A20" s="471" t="s">
        <v>417</v>
      </c>
      <c r="B20" s="472"/>
      <c r="C20" s="472"/>
      <c r="D20" s="472"/>
      <c r="E20" s="472"/>
      <c r="F20" s="472"/>
      <c r="G20" s="472"/>
      <c r="H20" s="472"/>
      <c r="I20" s="472"/>
      <c r="J20" s="472"/>
      <c r="K20" s="472"/>
    </row>
    <row r="21" spans="1:11" ht="12.75" customHeight="1" x14ac:dyDescent="0.2">
      <c r="A21" s="471" t="s">
        <v>418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</row>
    <row r="22" spans="1:11" ht="12.75" customHeight="1" x14ac:dyDescent="0.2">
      <c r="A22" s="223" t="s">
        <v>419</v>
      </c>
      <c r="B22" s="223"/>
      <c r="C22" s="329"/>
      <c r="D22" s="329"/>
      <c r="E22" s="329"/>
      <c r="F22" s="330"/>
      <c r="G22" s="330"/>
      <c r="H22" s="330"/>
      <c r="I22" s="329"/>
      <c r="J22" s="329"/>
      <c r="K22" s="329"/>
    </row>
    <row r="23" spans="1:11" ht="12.75" customHeight="1" x14ac:dyDescent="0.2">
      <c r="A23" s="223" t="s">
        <v>420</v>
      </c>
      <c r="B23" s="223"/>
      <c r="C23" s="330"/>
      <c r="D23" s="330"/>
      <c r="E23" s="330"/>
      <c r="F23" s="330"/>
      <c r="G23" s="330"/>
      <c r="H23" s="330"/>
      <c r="I23" s="329"/>
      <c r="J23" s="329"/>
      <c r="K23" s="329"/>
    </row>
  </sheetData>
  <mergeCells count="7">
    <mergeCell ref="A21:K21"/>
    <mergeCell ref="C5:D5"/>
    <mergeCell ref="E5:F5"/>
    <mergeCell ref="H5:I5"/>
    <mergeCell ref="J5:K5"/>
    <mergeCell ref="A12:A14"/>
    <mergeCell ref="A20:K20"/>
  </mergeCells>
  <hyperlinks>
    <hyperlink ref="A1" location="Sommaire!A1" display="Retour sommair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baseColWidth="10" defaultRowHeight="14.25" x14ac:dyDescent="0.2"/>
  <cols>
    <col min="1" max="1" width="60.7109375" style="192" customWidth="1"/>
    <col min="2" max="16384" width="11.42578125" style="192"/>
  </cols>
  <sheetData>
    <row r="1" spans="1:11" x14ac:dyDescent="0.2">
      <c r="A1" s="191" t="s">
        <v>296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x14ac:dyDescent="0.2">
      <c r="A2" s="333"/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 x14ac:dyDescent="0.2">
      <c r="A3" s="336" t="s">
        <v>478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x14ac:dyDescent="0.2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x14ac:dyDescent="0.2">
      <c r="A5" s="282" t="s">
        <v>372</v>
      </c>
      <c r="B5" s="282">
        <v>1982</v>
      </c>
      <c r="C5" s="282">
        <v>1990</v>
      </c>
      <c r="D5" s="282">
        <v>2000</v>
      </c>
      <c r="E5" s="282">
        <v>2005</v>
      </c>
      <c r="F5" s="282">
        <v>2010</v>
      </c>
      <c r="G5" s="134">
        <v>2011</v>
      </c>
      <c r="H5" s="134">
        <v>2012</v>
      </c>
      <c r="I5" s="282">
        <v>2013</v>
      </c>
      <c r="J5" s="282" t="s">
        <v>373</v>
      </c>
      <c r="K5" s="282" t="s">
        <v>374</v>
      </c>
    </row>
    <row r="6" spans="1:11" x14ac:dyDescent="0.2">
      <c r="A6" s="351" t="s">
        <v>375</v>
      </c>
      <c r="B6" s="352">
        <v>230</v>
      </c>
      <c r="C6" s="352">
        <v>448</v>
      </c>
      <c r="D6" s="352">
        <v>579</v>
      </c>
      <c r="E6" s="352">
        <v>517</v>
      </c>
      <c r="F6" s="352">
        <v>569</v>
      </c>
      <c r="G6" s="353">
        <v>592</v>
      </c>
      <c r="H6" s="353">
        <v>600</v>
      </c>
      <c r="I6" s="352">
        <f>SUM(I7:I8)</f>
        <v>581.65740418574603</v>
      </c>
      <c r="J6" s="352">
        <f>J7+J8</f>
        <v>554.77675409623293</v>
      </c>
      <c r="K6" s="352">
        <f>K7+K8</f>
        <v>569.37996944567999</v>
      </c>
    </row>
    <row r="7" spans="1:11" x14ac:dyDescent="0.2">
      <c r="A7" s="337" t="s">
        <v>376</v>
      </c>
      <c r="B7" s="340">
        <v>230</v>
      </c>
      <c r="C7" s="340">
        <v>232</v>
      </c>
      <c r="D7" s="340">
        <v>359</v>
      </c>
      <c r="E7" s="340">
        <v>378</v>
      </c>
      <c r="F7" s="340">
        <v>419</v>
      </c>
      <c r="G7" s="344">
        <v>428</v>
      </c>
      <c r="H7" s="344">
        <v>429</v>
      </c>
      <c r="I7" s="340">
        <f>415822/1000</f>
        <v>415.822</v>
      </c>
      <c r="J7" s="348">
        <f>383917.72387496/1000</f>
        <v>383.91772387495996</v>
      </c>
      <c r="K7" s="348">
        <f>389783.97239896/1000</f>
        <v>389.78397239895997</v>
      </c>
    </row>
    <row r="8" spans="1:11" x14ac:dyDescent="0.2">
      <c r="A8" s="337" t="s">
        <v>377</v>
      </c>
      <c r="B8" s="340">
        <v>0</v>
      </c>
      <c r="C8" s="340">
        <v>0</v>
      </c>
      <c r="D8" s="340">
        <v>0</v>
      </c>
      <c r="E8" s="340">
        <v>76</v>
      </c>
      <c r="F8" s="340">
        <v>150</v>
      </c>
      <c r="G8" s="344">
        <v>164</v>
      </c>
      <c r="H8" s="344">
        <v>171</v>
      </c>
      <c r="I8" s="340">
        <f>165835.404185746/1000</f>
        <v>165.835404185746</v>
      </c>
      <c r="J8" s="348">
        <f>170859.030221273/1000</f>
        <v>170.85903022127297</v>
      </c>
      <c r="K8" s="348">
        <f>179595.99704672/1000</f>
        <v>179.59599704672002</v>
      </c>
    </row>
    <row r="9" spans="1:11" x14ac:dyDescent="0.2">
      <c r="A9" s="337" t="s">
        <v>378</v>
      </c>
      <c r="B9" s="340">
        <v>0</v>
      </c>
      <c r="C9" s="340">
        <v>216</v>
      </c>
      <c r="D9" s="340">
        <v>220</v>
      </c>
      <c r="E9" s="340">
        <v>64</v>
      </c>
      <c r="F9" s="340">
        <v>0</v>
      </c>
      <c r="G9" s="344">
        <v>0</v>
      </c>
      <c r="H9" s="344">
        <v>0</v>
      </c>
      <c r="I9" s="340">
        <v>0</v>
      </c>
      <c r="J9" s="340">
        <v>0</v>
      </c>
      <c r="K9" s="337">
        <v>0</v>
      </c>
    </row>
    <row r="10" spans="1:11" ht="27" customHeight="1" x14ac:dyDescent="0.2">
      <c r="A10" s="356" t="s">
        <v>379</v>
      </c>
      <c r="B10" s="352">
        <f>SUM(B11:B14)</f>
        <v>72</v>
      </c>
      <c r="C10" s="352">
        <f>SUM(C11:C14)</f>
        <v>74</v>
      </c>
      <c r="D10" s="352">
        <f>SUM(D11:D14)</f>
        <v>77.129427978471085</v>
      </c>
      <c r="E10" s="352">
        <f>SUM(E11:E14)</f>
        <v>140.59878166575834</v>
      </c>
      <c r="F10" s="352">
        <f>SUM(F11:F14)</f>
        <v>27</v>
      </c>
      <c r="G10" s="353">
        <v>13</v>
      </c>
      <c r="H10" s="353">
        <v>8</v>
      </c>
      <c r="I10" s="352">
        <f>SUM(I11:I14)</f>
        <v>17.997</v>
      </c>
      <c r="J10" s="352">
        <f>SUM(J11:J14)</f>
        <v>40.823999999999998</v>
      </c>
      <c r="K10" s="352">
        <f>SUM(K11:K14)</f>
        <v>29.783000000000001</v>
      </c>
    </row>
    <row r="11" spans="1:11" x14ac:dyDescent="0.2">
      <c r="A11" s="337" t="s">
        <v>380</v>
      </c>
      <c r="B11" s="340">
        <v>0</v>
      </c>
      <c r="C11" s="340">
        <v>0</v>
      </c>
      <c r="D11" s="340">
        <v>36.129427978471092</v>
      </c>
      <c r="E11" s="340">
        <v>24.781781665758331</v>
      </c>
      <c r="F11" s="340">
        <v>26</v>
      </c>
      <c r="G11" s="344">
        <v>13</v>
      </c>
      <c r="H11" s="344">
        <v>8</v>
      </c>
      <c r="I11" s="340">
        <v>7.3</v>
      </c>
      <c r="J11" s="340">
        <v>15.904999999999999</v>
      </c>
      <c r="K11" s="340">
        <v>7.8</v>
      </c>
    </row>
    <row r="12" spans="1:11" x14ac:dyDescent="0.2">
      <c r="A12" s="337" t="s">
        <v>381</v>
      </c>
      <c r="B12" s="340">
        <v>0</v>
      </c>
      <c r="C12" s="340">
        <v>0</v>
      </c>
      <c r="D12" s="340">
        <v>0</v>
      </c>
      <c r="E12" s="340">
        <v>0</v>
      </c>
      <c r="F12" s="340">
        <v>0</v>
      </c>
      <c r="G12" s="344">
        <v>0</v>
      </c>
      <c r="H12" s="344">
        <v>0</v>
      </c>
      <c r="I12" s="340">
        <v>10.696999999999999</v>
      </c>
      <c r="J12" s="340">
        <v>24.919</v>
      </c>
      <c r="K12" s="340">
        <v>21.983000000000001</v>
      </c>
    </row>
    <row r="13" spans="1:11" x14ac:dyDescent="0.2">
      <c r="A13" s="337" t="s">
        <v>382</v>
      </c>
      <c r="B13" s="340">
        <v>0</v>
      </c>
      <c r="C13" s="340">
        <v>0</v>
      </c>
      <c r="D13" s="340">
        <v>0</v>
      </c>
      <c r="E13" s="340">
        <v>115.81699999999999</v>
      </c>
      <c r="F13" s="340">
        <v>1</v>
      </c>
      <c r="G13" s="344">
        <v>0</v>
      </c>
      <c r="H13" s="344">
        <v>0</v>
      </c>
      <c r="I13" s="340">
        <v>0</v>
      </c>
      <c r="J13" s="340">
        <v>0</v>
      </c>
      <c r="K13" s="340">
        <v>0</v>
      </c>
    </row>
    <row r="14" spans="1:11" x14ac:dyDescent="0.2">
      <c r="A14" s="337" t="s">
        <v>383</v>
      </c>
      <c r="B14" s="340">
        <v>72</v>
      </c>
      <c r="C14" s="340">
        <v>74</v>
      </c>
      <c r="D14" s="340">
        <v>41</v>
      </c>
      <c r="E14" s="340">
        <v>0</v>
      </c>
      <c r="F14" s="340">
        <v>0</v>
      </c>
      <c r="G14" s="344">
        <v>0</v>
      </c>
      <c r="H14" s="344">
        <v>0</v>
      </c>
      <c r="I14" s="340">
        <v>0</v>
      </c>
      <c r="J14" s="340">
        <v>0</v>
      </c>
      <c r="K14" s="340">
        <v>0</v>
      </c>
    </row>
    <row r="15" spans="1:11" ht="19.5" customHeight="1" x14ac:dyDescent="0.2">
      <c r="A15" s="356" t="s">
        <v>384</v>
      </c>
      <c r="B15" s="352">
        <v>7</v>
      </c>
      <c r="C15" s="352">
        <v>120</v>
      </c>
      <c r="D15" s="352">
        <v>163</v>
      </c>
      <c r="E15" s="352">
        <v>66</v>
      </c>
      <c r="F15" s="352">
        <v>65</v>
      </c>
      <c r="G15" s="353">
        <v>49</v>
      </c>
      <c r="H15" s="353">
        <v>47</v>
      </c>
      <c r="I15" s="352">
        <f>SUM(I16:I21)</f>
        <v>88.794999999999987</v>
      </c>
      <c r="J15" s="357">
        <v>100.80199999999999</v>
      </c>
      <c r="K15" s="357">
        <v>90.861999999999995</v>
      </c>
    </row>
    <row r="16" spans="1:11" x14ac:dyDescent="0.2">
      <c r="A16" s="337" t="s">
        <v>385</v>
      </c>
      <c r="B16" s="340">
        <v>0</v>
      </c>
      <c r="C16" s="340">
        <v>0</v>
      </c>
      <c r="D16" s="340">
        <v>0</v>
      </c>
      <c r="E16" s="340">
        <v>42</v>
      </c>
      <c r="F16" s="340">
        <v>65</v>
      </c>
      <c r="G16" s="344">
        <v>49</v>
      </c>
      <c r="H16" s="344">
        <v>46</v>
      </c>
      <c r="I16" s="340">
        <v>37.677999999999997</v>
      </c>
      <c r="J16" s="340">
        <v>29.809000000000001</v>
      </c>
      <c r="K16" s="340">
        <v>34.003</v>
      </c>
    </row>
    <row r="17" spans="1:11" x14ac:dyDescent="0.2">
      <c r="A17" s="338" t="s">
        <v>386</v>
      </c>
      <c r="B17" s="340">
        <v>0</v>
      </c>
      <c r="C17" s="340">
        <v>0</v>
      </c>
      <c r="D17" s="340">
        <v>0</v>
      </c>
      <c r="E17" s="340">
        <v>0</v>
      </c>
      <c r="F17" s="340">
        <v>0</v>
      </c>
      <c r="G17" s="344">
        <v>0</v>
      </c>
      <c r="H17" s="344">
        <v>1</v>
      </c>
      <c r="I17" s="340">
        <v>51.116999999999997</v>
      </c>
      <c r="J17" s="340">
        <v>70.992999999999995</v>
      </c>
      <c r="K17" s="340">
        <v>56.859000000000002</v>
      </c>
    </row>
    <row r="18" spans="1:11" x14ac:dyDescent="0.2">
      <c r="A18" s="337" t="s">
        <v>387</v>
      </c>
      <c r="B18" s="340">
        <v>7</v>
      </c>
      <c r="C18" s="340">
        <v>120</v>
      </c>
      <c r="D18" s="340">
        <v>36</v>
      </c>
      <c r="E18" s="340">
        <v>3</v>
      </c>
      <c r="F18" s="340">
        <v>0</v>
      </c>
      <c r="G18" s="344">
        <v>0</v>
      </c>
      <c r="H18" s="344">
        <v>0</v>
      </c>
      <c r="I18" s="340">
        <v>0</v>
      </c>
      <c r="J18" s="340">
        <v>0</v>
      </c>
      <c r="K18" s="340">
        <v>0</v>
      </c>
    </row>
    <row r="19" spans="1:11" x14ac:dyDescent="0.2">
      <c r="A19" s="337" t="s">
        <v>388</v>
      </c>
      <c r="B19" s="340">
        <v>0</v>
      </c>
      <c r="C19" s="340">
        <v>0</v>
      </c>
      <c r="D19" s="340">
        <v>9.8520000000000003</v>
      </c>
      <c r="E19" s="340">
        <v>3.1483760000000003</v>
      </c>
      <c r="F19" s="340">
        <v>0</v>
      </c>
      <c r="G19" s="344">
        <v>0</v>
      </c>
      <c r="H19" s="344">
        <v>0</v>
      </c>
      <c r="I19" s="340">
        <v>0</v>
      </c>
      <c r="J19" s="340">
        <v>0</v>
      </c>
      <c r="K19" s="340">
        <v>0</v>
      </c>
    </row>
    <row r="20" spans="1:11" x14ac:dyDescent="0.2">
      <c r="A20" s="337" t="s">
        <v>389</v>
      </c>
      <c r="B20" s="340">
        <v>0</v>
      </c>
      <c r="C20" s="340">
        <v>0</v>
      </c>
      <c r="D20" s="340">
        <v>0</v>
      </c>
      <c r="E20" s="340">
        <v>0.71699999999999997</v>
      </c>
      <c r="F20" s="340">
        <v>0</v>
      </c>
      <c r="G20" s="344">
        <v>0</v>
      </c>
      <c r="H20" s="344">
        <v>0</v>
      </c>
      <c r="I20" s="340">
        <v>0</v>
      </c>
      <c r="J20" s="340">
        <v>0</v>
      </c>
      <c r="K20" s="340">
        <v>0</v>
      </c>
    </row>
    <row r="21" spans="1:11" x14ac:dyDescent="0.2">
      <c r="A21" s="360" t="s">
        <v>390</v>
      </c>
      <c r="B21" s="361">
        <v>0</v>
      </c>
      <c r="C21" s="361">
        <v>0</v>
      </c>
      <c r="D21" s="361">
        <v>118.130562</v>
      </c>
      <c r="E21" s="361">
        <v>16.429824</v>
      </c>
      <c r="F21" s="361">
        <v>0</v>
      </c>
      <c r="G21" s="362">
        <v>0</v>
      </c>
      <c r="H21" s="362">
        <v>0</v>
      </c>
      <c r="I21" s="361">
        <v>0</v>
      </c>
      <c r="J21" s="361">
        <v>0</v>
      </c>
      <c r="K21" s="361">
        <v>0</v>
      </c>
    </row>
    <row r="22" spans="1:11" x14ac:dyDescent="0.2">
      <c r="A22" s="354" t="s">
        <v>391</v>
      </c>
      <c r="B22" s="358" t="s">
        <v>392</v>
      </c>
      <c r="C22" s="358" t="s">
        <v>392</v>
      </c>
      <c r="D22" s="358" t="s">
        <v>392</v>
      </c>
      <c r="E22" s="358" t="s">
        <v>392</v>
      </c>
      <c r="F22" s="358" t="s">
        <v>392</v>
      </c>
      <c r="G22" s="359" t="s">
        <v>392</v>
      </c>
      <c r="H22" s="359" t="s">
        <v>392</v>
      </c>
      <c r="I22" s="355">
        <v>11</v>
      </c>
      <c r="J22" s="355">
        <v>19.495999999999999</v>
      </c>
      <c r="K22" s="355">
        <v>18.280999999999999</v>
      </c>
    </row>
    <row r="23" spans="1:11" x14ac:dyDescent="0.2">
      <c r="A23" s="356" t="s">
        <v>393</v>
      </c>
      <c r="B23" s="352">
        <v>310</v>
      </c>
      <c r="C23" s="352">
        <v>642</v>
      </c>
      <c r="D23" s="352">
        <v>820</v>
      </c>
      <c r="E23" s="352">
        <v>724</v>
      </c>
      <c r="F23" s="352">
        <v>660</v>
      </c>
      <c r="G23" s="353">
        <v>654</v>
      </c>
      <c r="H23" s="353">
        <v>655</v>
      </c>
      <c r="I23" s="352">
        <f>SUM(I10,I15,I6)</f>
        <v>688.44940418574606</v>
      </c>
      <c r="J23" s="352">
        <f>J6+J10+J15</f>
        <v>696.40275409623291</v>
      </c>
      <c r="K23" s="352">
        <f>K6+K10+K15</f>
        <v>690.02496944567997</v>
      </c>
    </row>
    <row r="24" spans="1:11" x14ac:dyDescent="0.2">
      <c r="A24" s="356" t="s">
        <v>394</v>
      </c>
      <c r="B24" s="363" t="s">
        <v>392</v>
      </c>
      <c r="C24" s="363" t="s">
        <v>392</v>
      </c>
      <c r="D24" s="363" t="s">
        <v>392</v>
      </c>
      <c r="E24" s="363" t="s">
        <v>392</v>
      </c>
      <c r="F24" s="363" t="s">
        <v>392</v>
      </c>
      <c r="G24" s="364" t="s">
        <v>392</v>
      </c>
      <c r="H24" s="364" t="s">
        <v>392</v>
      </c>
      <c r="I24" s="352">
        <f>I23+I22</f>
        <v>699.44940418574606</v>
      </c>
      <c r="J24" s="352">
        <f>J23+J22</f>
        <v>715.89875409623289</v>
      </c>
      <c r="K24" s="352">
        <f>K23+K22</f>
        <v>708.30596944567992</v>
      </c>
    </row>
    <row r="25" spans="1:11" ht="27.95" customHeight="1" x14ac:dyDescent="0.2">
      <c r="A25" s="338" t="s">
        <v>395</v>
      </c>
      <c r="B25" s="341">
        <v>7.7801226971674753</v>
      </c>
      <c r="C25" s="341">
        <v>20.3</v>
      </c>
      <c r="D25" s="341">
        <v>29.963846662477835</v>
      </c>
      <c r="E25" s="341">
        <v>26</v>
      </c>
      <c r="F25" s="343">
        <v>24.504829890662105</v>
      </c>
      <c r="G25" s="345">
        <v>25.256940216198583</v>
      </c>
      <c r="H25" s="345">
        <v>24.99729877030174</v>
      </c>
      <c r="I25" s="343">
        <v>27.1</v>
      </c>
      <c r="J25" s="343">
        <f>J23*1000/2573155.75*100</f>
        <v>27.064150862077934</v>
      </c>
      <c r="K25" s="349">
        <f>K23*1000/2525014*100</f>
        <v>27.327570043004908</v>
      </c>
    </row>
    <row r="26" spans="1:11" ht="27.95" customHeight="1" x14ac:dyDescent="0.2">
      <c r="A26" s="339" t="s">
        <v>396</v>
      </c>
      <c r="B26" s="342" t="s">
        <v>392</v>
      </c>
      <c r="C26" s="342" t="s">
        <v>392</v>
      </c>
      <c r="D26" s="342" t="s">
        <v>392</v>
      </c>
      <c r="E26" s="342" t="s">
        <v>392</v>
      </c>
      <c r="F26" s="342" t="s">
        <v>392</v>
      </c>
      <c r="G26" s="346" t="s">
        <v>392</v>
      </c>
      <c r="H26" s="346" t="s">
        <v>392</v>
      </c>
      <c r="I26" s="347">
        <f>I24/2548352.5*100*1000</f>
        <v>27.44712139257603</v>
      </c>
      <c r="J26" s="347">
        <f>J24*1000/2573155.75*100</f>
        <v>27.821819728410645</v>
      </c>
      <c r="K26" s="350">
        <f>K24*1000/2525014*100</f>
        <v>28.051566028769738</v>
      </c>
    </row>
    <row r="27" spans="1:11" s="223" customFormat="1" ht="12.75" customHeight="1" x14ac:dyDescent="0.2">
      <c r="A27" s="366" t="s">
        <v>397</v>
      </c>
      <c r="B27" s="367"/>
      <c r="C27" s="367"/>
      <c r="D27" s="367"/>
      <c r="E27" s="367"/>
      <c r="F27" s="368"/>
      <c r="G27" s="368"/>
      <c r="H27" s="368"/>
      <c r="I27" s="368"/>
      <c r="J27" s="368"/>
      <c r="K27" s="369"/>
    </row>
    <row r="28" spans="1:11" s="223" customFormat="1" ht="12.75" customHeight="1" x14ac:dyDescent="0.2">
      <c r="A28" s="366" t="s">
        <v>398</v>
      </c>
      <c r="B28" s="370"/>
      <c r="C28" s="370"/>
      <c r="D28" s="370"/>
      <c r="E28" s="370"/>
      <c r="F28" s="370"/>
      <c r="G28" s="370"/>
      <c r="H28" s="370"/>
      <c r="I28" s="371"/>
      <c r="J28" s="371"/>
      <c r="K28" s="369"/>
    </row>
    <row r="29" spans="1:11" s="223" customFormat="1" ht="12.75" customHeight="1" x14ac:dyDescent="0.2">
      <c r="A29" s="366" t="s">
        <v>399</v>
      </c>
      <c r="B29" s="370"/>
      <c r="C29" s="370"/>
      <c r="D29" s="370"/>
      <c r="E29" s="370"/>
      <c r="F29" s="370"/>
      <c r="G29" s="370"/>
      <c r="H29" s="370"/>
      <c r="I29" s="371"/>
      <c r="J29" s="371"/>
      <c r="K29" s="369"/>
    </row>
    <row r="30" spans="1:11" s="223" customFormat="1" ht="12.75" customHeight="1" x14ac:dyDescent="0.2">
      <c r="A30" s="366" t="s">
        <v>400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9"/>
    </row>
    <row r="31" spans="1:11" s="223" customFormat="1" ht="12.75" customHeight="1" x14ac:dyDescent="0.2">
      <c r="A31" s="366" t="s">
        <v>401</v>
      </c>
      <c r="B31" s="365"/>
      <c r="C31" s="365"/>
      <c r="D31" s="365"/>
      <c r="E31" s="365"/>
      <c r="F31" s="365"/>
      <c r="G31" s="365"/>
      <c r="H31" s="365"/>
      <c r="I31" s="366"/>
      <c r="J31" s="366"/>
      <c r="K31" s="369"/>
    </row>
    <row r="32" spans="1:11" s="223" customFormat="1" ht="14.25" customHeight="1" x14ac:dyDescent="0.2">
      <c r="A32" s="479" t="s">
        <v>402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</row>
    <row r="33" spans="1:11" x14ac:dyDescent="0.2">
      <c r="A33" s="479"/>
      <c r="B33" s="479"/>
      <c r="C33" s="479"/>
      <c r="D33" s="479"/>
      <c r="E33" s="479"/>
      <c r="F33" s="479"/>
      <c r="G33" s="479"/>
      <c r="H33" s="479"/>
      <c r="I33" s="479"/>
      <c r="J33" s="479"/>
      <c r="K33" s="479"/>
    </row>
    <row r="34" spans="1:11" x14ac:dyDescent="0.2">
      <c r="A34" s="479"/>
      <c r="B34" s="479"/>
      <c r="C34" s="479"/>
      <c r="D34" s="479"/>
      <c r="E34" s="479"/>
      <c r="F34" s="479"/>
      <c r="G34" s="479"/>
      <c r="H34" s="479"/>
      <c r="I34" s="479"/>
      <c r="J34" s="479"/>
      <c r="K34" s="479"/>
    </row>
  </sheetData>
  <mergeCells count="1">
    <mergeCell ref="A32:K34"/>
  </mergeCells>
  <hyperlinks>
    <hyperlink ref="A1" location="Sommaire!A1" display="Retour 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/>
  </sheetViews>
  <sheetFormatPr baseColWidth="10" defaultRowHeight="14.25" x14ac:dyDescent="0.2"/>
  <cols>
    <col min="1" max="1" width="51" style="15" customWidth="1"/>
    <col min="2" max="6" width="11.42578125" style="15"/>
    <col min="7" max="7" width="11.42578125" style="14"/>
    <col min="8" max="9" width="11.42578125" style="15"/>
    <col min="10" max="10" width="24" style="15" customWidth="1"/>
    <col min="11" max="11" width="11.140625" style="15" customWidth="1"/>
    <col min="12" max="12" width="10.28515625" style="15" customWidth="1"/>
    <col min="13" max="13" width="11" style="15" customWidth="1"/>
    <col min="14" max="16384" width="11.42578125" style="15"/>
  </cols>
  <sheetData>
    <row r="1" spans="1:16" s="190" customFormat="1" ht="15" x14ac:dyDescent="0.25">
      <c r="A1" s="284" t="s">
        <v>296</v>
      </c>
    </row>
    <row r="2" spans="1:16" s="190" customFormat="1" ht="12.75" x14ac:dyDescent="0.2"/>
    <row r="3" spans="1:16" ht="15.75" x14ac:dyDescent="0.25">
      <c r="A3" s="10" t="s">
        <v>298</v>
      </c>
      <c r="B3" s="11"/>
      <c r="C3" s="16"/>
      <c r="D3" s="16"/>
      <c r="E3" s="16"/>
      <c r="F3" s="16"/>
      <c r="G3" s="16"/>
      <c r="H3" s="16"/>
      <c r="I3" s="16"/>
      <c r="J3" s="11"/>
    </row>
    <row r="4" spans="1:16" ht="15" thickBot="1" x14ac:dyDescent="0.25">
      <c r="A4" s="11"/>
      <c r="B4" s="11"/>
      <c r="C4" s="14"/>
      <c r="D4" s="14"/>
      <c r="E4" s="14"/>
      <c r="F4" s="14"/>
      <c r="H4" s="14"/>
      <c r="I4" s="14"/>
      <c r="J4" s="14"/>
    </row>
    <row r="5" spans="1:16" s="37" customFormat="1" ht="12.75" x14ac:dyDescent="0.2">
      <c r="A5" s="8" t="s">
        <v>15</v>
      </c>
      <c r="B5" s="25">
        <v>2009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6">
        <v>2016</v>
      </c>
      <c r="J5" s="9"/>
    </row>
    <row r="6" spans="1:16" s="37" customFormat="1" ht="12.75" x14ac:dyDescent="0.2">
      <c r="A6" s="12" t="s">
        <v>12</v>
      </c>
      <c r="B6" s="35">
        <v>427812</v>
      </c>
      <c r="C6" s="35">
        <v>458377</v>
      </c>
      <c r="D6" s="35">
        <v>383130</v>
      </c>
      <c r="E6" s="35">
        <v>390446</v>
      </c>
      <c r="F6" s="35">
        <v>379310</v>
      </c>
      <c r="G6" s="36">
        <v>385010</v>
      </c>
      <c r="H6" s="36">
        <v>353080</v>
      </c>
      <c r="I6" s="20">
        <v>365187</v>
      </c>
      <c r="J6" s="11"/>
    </row>
    <row r="7" spans="1:16" s="37" customFormat="1" ht="12.75" x14ac:dyDescent="0.2">
      <c r="A7" s="27" t="s">
        <v>11</v>
      </c>
      <c r="B7" s="52">
        <v>3969</v>
      </c>
      <c r="C7" s="52">
        <v>4501</v>
      </c>
      <c r="D7" s="52">
        <v>4146</v>
      </c>
      <c r="E7" s="52">
        <v>4463</v>
      </c>
      <c r="F7" s="52">
        <v>4472</v>
      </c>
      <c r="G7" s="53">
        <v>4639</v>
      </c>
      <c r="H7" s="53">
        <v>4636</v>
      </c>
      <c r="I7" s="54">
        <v>7629</v>
      </c>
      <c r="J7" s="11"/>
    </row>
    <row r="8" spans="1:16" s="37" customFormat="1" ht="12.75" x14ac:dyDescent="0.2">
      <c r="A8" s="28" t="s">
        <v>10</v>
      </c>
      <c r="B8" s="29">
        <v>2863</v>
      </c>
      <c r="C8" s="29">
        <v>3176</v>
      </c>
      <c r="D8" s="29">
        <v>2945</v>
      </c>
      <c r="E8" s="29">
        <v>3086</v>
      </c>
      <c r="F8" s="29">
        <v>3077</v>
      </c>
      <c r="G8" s="29">
        <v>3286</v>
      </c>
      <c r="H8" s="29">
        <v>3373</v>
      </c>
      <c r="I8" s="38">
        <v>5878</v>
      </c>
      <c r="J8" s="11"/>
    </row>
    <row r="9" spans="1:16" s="37" customFormat="1" ht="12.75" x14ac:dyDescent="0.2">
      <c r="A9" s="30" t="s">
        <v>7</v>
      </c>
      <c r="B9" s="31">
        <v>1094</v>
      </c>
      <c r="C9" s="32">
        <v>1320</v>
      </c>
      <c r="D9" s="31">
        <v>1196</v>
      </c>
      <c r="E9" s="32">
        <v>1369</v>
      </c>
      <c r="F9" s="32">
        <v>1391</v>
      </c>
      <c r="G9" s="32">
        <v>1341</v>
      </c>
      <c r="H9" s="31">
        <v>1251</v>
      </c>
      <c r="I9" s="39">
        <v>1737</v>
      </c>
      <c r="J9" s="11"/>
    </row>
    <row r="10" spans="1:16" s="37" customFormat="1" ht="12.75" x14ac:dyDescent="0.2">
      <c r="A10" s="27" t="s">
        <v>14</v>
      </c>
      <c r="B10" s="52">
        <v>111000</v>
      </c>
      <c r="C10" s="52">
        <v>126734</v>
      </c>
      <c r="D10" s="52">
        <v>109215</v>
      </c>
      <c r="E10" s="52">
        <v>114997</v>
      </c>
      <c r="F10" s="52">
        <v>114219</v>
      </c>
      <c r="G10" s="53">
        <v>115343</v>
      </c>
      <c r="H10" s="53">
        <v>108201</v>
      </c>
      <c r="I10" s="54">
        <v>119087</v>
      </c>
      <c r="J10" s="11"/>
    </row>
    <row r="11" spans="1:16" s="37" customFormat="1" ht="12.75" x14ac:dyDescent="0.2">
      <c r="A11" s="28" t="s">
        <v>8</v>
      </c>
      <c r="B11" s="29">
        <v>71140</v>
      </c>
      <c r="C11" s="29">
        <v>79983</v>
      </c>
      <c r="D11" s="29">
        <v>66535</v>
      </c>
      <c r="E11" s="29">
        <v>70109</v>
      </c>
      <c r="F11" s="29">
        <v>68472</v>
      </c>
      <c r="G11" s="29">
        <v>68881</v>
      </c>
      <c r="H11" s="29">
        <v>63610</v>
      </c>
      <c r="I11" s="38">
        <v>71886</v>
      </c>
      <c r="J11" s="11"/>
    </row>
    <row r="12" spans="1:16" s="37" customFormat="1" ht="13.5" thickBot="1" x14ac:dyDescent="0.25">
      <c r="A12" s="33" t="s">
        <v>7</v>
      </c>
      <c r="B12" s="34">
        <v>39175</v>
      </c>
      <c r="C12" s="34">
        <v>46236</v>
      </c>
      <c r="D12" s="34">
        <v>42361</v>
      </c>
      <c r="E12" s="34">
        <v>44309</v>
      </c>
      <c r="F12" s="34">
        <v>45146</v>
      </c>
      <c r="G12" s="34">
        <v>45874</v>
      </c>
      <c r="H12" s="34">
        <v>43968</v>
      </c>
      <c r="I12" s="40">
        <v>46574</v>
      </c>
      <c r="J12" s="11"/>
    </row>
    <row r="13" spans="1:16" s="183" customFormat="1" ht="12" x14ac:dyDescent="0.2">
      <c r="A13" s="181" t="s">
        <v>79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s="183" customFormat="1" ht="12" x14ac:dyDescent="0.2">
      <c r="A14" s="181" t="s">
        <v>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1:16" s="37" customFormat="1" ht="13.5" thickBot="1" x14ac:dyDescent="0.25">
      <c r="A15" s="13"/>
      <c r="B15" s="13"/>
      <c r="C15" s="17"/>
      <c r="D15" s="17"/>
      <c r="E15" s="17"/>
      <c r="F15" s="17"/>
      <c r="G15" s="17"/>
      <c r="H15" s="17"/>
      <c r="I15" s="17"/>
      <c r="J15" s="13"/>
    </row>
    <row r="16" spans="1:16" s="37" customFormat="1" ht="12.75" x14ac:dyDescent="0.2">
      <c r="A16" s="8" t="s">
        <v>13</v>
      </c>
      <c r="B16" s="25">
        <v>2009</v>
      </c>
      <c r="C16" s="25">
        <v>2010</v>
      </c>
      <c r="D16" s="25">
        <v>2011</v>
      </c>
      <c r="E16" s="25">
        <v>2012</v>
      </c>
      <c r="F16" s="25">
        <v>2013</v>
      </c>
      <c r="G16" s="25">
        <v>2014</v>
      </c>
      <c r="H16" s="25">
        <v>2015</v>
      </c>
      <c r="I16" s="26">
        <v>2016</v>
      </c>
      <c r="J16" s="18"/>
    </row>
    <row r="17" spans="1:16" s="37" customFormat="1" ht="12.75" x14ac:dyDescent="0.2">
      <c r="A17" s="12" t="s">
        <v>12</v>
      </c>
      <c r="B17" s="23">
        <v>100</v>
      </c>
      <c r="C17" s="23">
        <v>100</v>
      </c>
      <c r="D17" s="23">
        <v>100</v>
      </c>
      <c r="E17" s="23">
        <v>100</v>
      </c>
      <c r="F17" s="23">
        <v>100</v>
      </c>
      <c r="G17" s="23">
        <v>100</v>
      </c>
      <c r="H17" s="23">
        <v>100</v>
      </c>
      <c r="I17" s="24">
        <v>100</v>
      </c>
      <c r="J17" s="13"/>
    </row>
    <row r="18" spans="1:16" s="37" customFormat="1" ht="12.75" x14ac:dyDescent="0.2">
      <c r="A18" s="19" t="s">
        <v>11</v>
      </c>
      <c r="B18" s="21">
        <v>0.92774396230119771</v>
      </c>
      <c r="C18" s="21">
        <v>0.98194281126670835</v>
      </c>
      <c r="D18" s="21">
        <v>1.0821392216741055</v>
      </c>
      <c r="E18" s="21">
        <v>1.1430517920531906</v>
      </c>
      <c r="F18" s="21">
        <v>1.1789828899844454</v>
      </c>
      <c r="G18" s="21">
        <v>1.2049037687332798</v>
      </c>
      <c r="H18" s="21">
        <v>1.3130168800271893</v>
      </c>
      <c r="I18" s="22">
        <v>2.0890666973358853</v>
      </c>
      <c r="J18" s="56"/>
    </row>
    <row r="19" spans="1:16" s="37" customFormat="1" ht="12.75" x14ac:dyDescent="0.2">
      <c r="A19" s="47" t="s">
        <v>10</v>
      </c>
      <c r="B19" s="48">
        <v>72.134038800705468</v>
      </c>
      <c r="C19" s="48">
        <v>70.562097311708499</v>
      </c>
      <c r="D19" s="48">
        <v>71.032320308731315</v>
      </c>
      <c r="E19" s="48">
        <v>69.14631413847188</v>
      </c>
      <c r="F19" s="48">
        <v>68.80590339892666</v>
      </c>
      <c r="G19" s="48">
        <v>70.83423151541281</v>
      </c>
      <c r="H19" s="48">
        <v>72.756686798964623</v>
      </c>
      <c r="I19" s="49">
        <v>77.048105911652911</v>
      </c>
      <c r="J19" s="57"/>
    </row>
    <row r="20" spans="1:16" s="37" customFormat="1" ht="12.75" x14ac:dyDescent="0.2">
      <c r="A20" s="30" t="s">
        <v>7</v>
      </c>
      <c r="B20" s="50">
        <v>27.563618039808517</v>
      </c>
      <c r="C20" s="50">
        <v>29.326816263052656</v>
      </c>
      <c r="D20" s="50">
        <v>28.847081524360828</v>
      </c>
      <c r="E20" s="50">
        <v>30.674434237060272</v>
      </c>
      <c r="F20" s="50">
        <v>31.104651162790699</v>
      </c>
      <c r="G20" s="50">
        <v>28.907092045699507</v>
      </c>
      <c r="H20" s="50">
        <v>26.98446937014668</v>
      </c>
      <c r="I20" s="51">
        <v>22.768383798662999</v>
      </c>
      <c r="J20" s="57"/>
    </row>
    <row r="21" spans="1:16" s="37" customFormat="1" ht="12.75" x14ac:dyDescent="0.2">
      <c r="A21" s="27" t="s">
        <v>9</v>
      </c>
      <c r="B21" s="41">
        <v>25.94597626995035</v>
      </c>
      <c r="C21" s="41">
        <v>27.648420405037776</v>
      </c>
      <c r="D21" s="41">
        <v>28.505990133897114</v>
      </c>
      <c r="E21" s="41">
        <v>29.452728418270389</v>
      </c>
      <c r="F21" s="41">
        <v>30.112309193008358</v>
      </c>
      <c r="G21" s="41">
        <v>29.958442637853562</v>
      </c>
      <c r="H21" s="41">
        <v>30.644896340772632</v>
      </c>
      <c r="I21" s="42">
        <v>32.609868368808307</v>
      </c>
      <c r="J21" s="13"/>
    </row>
    <row r="22" spans="1:16" s="37" customFormat="1" ht="12.75" x14ac:dyDescent="0.2">
      <c r="A22" s="28" t="s">
        <v>8</v>
      </c>
      <c r="B22" s="43">
        <v>64.090090090090087</v>
      </c>
      <c r="C22" s="43">
        <v>63.11092524500134</v>
      </c>
      <c r="D22" s="43">
        <v>60.921118893924827</v>
      </c>
      <c r="E22" s="43">
        <v>60.965938241867178</v>
      </c>
      <c r="F22" s="43">
        <v>59.947994641872192</v>
      </c>
      <c r="G22" s="43">
        <v>59.718405104774455</v>
      </c>
      <c r="H22" s="43">
        <v>58.788735778782083</v>
      </c>
      <c r="I22" s="44">
        <v>60.364271498988131</v>
      </c>
      <c r="J22" s="57"/>
    </row>
    <row r="23" spans="1:16" s="37" customFormat="1" ht="13.5" thickBot="1" x14ac:dyDescent="0.25">
      <c r="A23" s="33" t="s">
        <v>7</v>
      </c>
      <c r="B23" s="45">
        <v>35.292792792792795</v>
      </c>
      <c r="C23" s="45">
        <v>36.482711821610621</v>
      </c>
      <c r="D23" s="45">
        <v>38.786796685436983</v>
      </c>
      <c r="E23" s="45">
        <v>38.530570362705113</v>
      </c>
      <c r="F23" s="45">
        <v>39.525823199292589</v>
      </c>
      <c r="G23" s="45">
        <v>39.771811033179297</v>
      </c>
      <c r="H23" s="45">
        <v>40.635483960407022</v>
      </c>
      <c r="I23" s="46">
        <v>39.109222669141047</v>
      </c>
      <c r="J23" s="57"/>
    </row>
    <row r="24" spans="1:16" s="183" customFormat="1" ht="12" x14ac:dyDescent="0.2">
      <c r="A24" s="181" t="s">
        <v>79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</row>
    <row r="25" spans="1:16" s="183" customFormat="1" ht="12" x14ac:dyDescent="0.2">
      <c r="A25" s="181" t="s">
        <v>6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1:16" x14ac:dyDescent="0.2">
      <c r="A26" s="14"/>
      <c r="B26" s="14"/>
      <c r="C26" s="14"/>
      <c r="D26" s="14"/>
      <c r="E26" s="14"/>
      <c r="F26" s="14"/>
      <c r="H26" s="14"/>
      <c r="I26" s="14"/>
      <c r="J26" s="14"/>
      <c r="K26" s="14"/>
      <c r="L26" s="14"/>
      <c r="M26" s="14"/>
    </row>
  </sheetData>
  <hyperlinks>
    <hyperlink ref="A1" location="Sommaire!A1" display="Retour sommaire"/>
  </hyperlinks>
  <pageMargins left="0.7" right="0.7" top="0.75" bottom="0.75" header="0.3" footer="0.3"/>
  <pageSetup paperSize="9" scale="61" orientation="landscape" verticalDpi="0" r:id="rId1"/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baseColWidth="10" defaultRowHeight="14.25" x14ac:dyDescent="0.2"/>
  <cols>
    <col min="1" max="3" width="30.7109375" style="192" customWidth="1"/>
    <col min="4" max="7" width="15.7109375" style="192" customWidth="1"/>
    <col min="8" max="16384" width="11.42578125" style="192"/>
  </cols>
  <sheetData>
    <row r="1" spans="1:5" s="190" customFormat="1" x14ac:dyDescent="0.2">
      <c r="A1" s="191" t="s">
        <v>296</v>
      </c>
    </row>
    <row r="2" spans="1:5" s="190" customFormat="1" ht="12.75" x14ac:dyDescent="0.2"/>
    <row r="3" spans="1:5" ht="15.75" x14ac:dyDescent="0.25">
      <c r="A3" s="10" t="s">
        <v>479</v>
      </c>
      <c r="D3" s="193"/>
      <c r="E3" s="193"/>
    </row>
    <row r="4" spans="1:5" ht="15" x14ac:dyDescent="0.25">
      <c r="A4" s="194"/>
      <c r="D4" s="193"/>
      <c r="E4" s="193"/>
    </row>
    <row r="5" spans="1:5" ht="25.5" x14ac:dyDescent="0.2">
      <c r="A5" s="207" t="s">
        <v>435</v>
      </c>
      <c r="B5" s="381" t="s">
        <v>436</v>
      </c>
      <c r="C5" s="205" t="s">
        <v>437</v>
      </c>
    </row>
    <row r="6" spans="1:5" x14ac:dyDescent="0.2">
      <c r="A6" s="215" t="s">
        <v>438</v>
      </c>
      <c r="B6" s="382">
        <v>15.1</v>
      </c>
      <c r="C6" s="383">
        <v>52585</v>
      </c>
    </row>
    <row r="7" spans="1:5" x14ac:dyDescent="0.2">
      <c r="A7" s="215" t="s">
        <v>439</v>
      </c>
      <c r="B7" s="382">
        <v>12.48</v>
      </c>
      <c r="C7" s="383">
        <v>28943</v>
      </c>
    </row>
    <row r="8" spans="1:5" x14ac:dyDescent="0.2">
      <c r="A8" s="215" t="s">
        <v>316</v>
      </c>
      <c r="B8" s="382">
        <v>16.37</v>
      </c>
      <c r="C8" s="383">
        <v>47067</v>
      </c>
    </row>
    <row r="9" spans="1:5" x14ac:dyDescent="0.2">
      <c r="A9" s="215" t="s">
        <v>440</v>
      </c>
      <c r="B9" s="382">
        <v>14.57</v>
      </c>
      <c r="C9" s="383">
        <v>23690</v>
      </c>
    </row>
    <row r="10" spans="1:5" x14ac:dyDescent="0.2">
      <c r="A10" s="215" t="s">
        <v>441</v>
      </c>
      <c r="B10" s="382">
        <v>13.9</v>
      </c>
      <c r="C10" s="383">
        <v>15021</v>
      </c>
    </row>
    <row r="11" spans="1:5" x14ac:dyDescent="0.2">
      <c r="A11" s="216" t="s">
        <v>75</v>
      </c>
      <c r="B11" s="384">
        <v>14.82</v>
      </c>
      <c r="C11" s="385">
        <v>167309</v>
      </c>
    </row>
    <row r="12" spans="1:5" x14ac:dyDescent="0.2">
      <c r="A12" s="223" t="s">
        <v>442</v>
      </c>
    </row>
    <row r="13" spans="1:5" x14ac:dyDescent="0.2">
      <c r="A13" s="223" t="s">
        <v>443</v>
      </c>
    </row>
    <row r="14" spans="1:5" x14ac:dyDescent="0.2">
      <c r="A14" s="223" t="s">
        <v>433</v>
      </c>
    </row>
  </sheetData>
  <hyperlinks>
    <hyperlink ref="A1" location="Sommaire!A1" display="Retour sommair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baseColWidth="10" defaultRowHeight="14.25" x14ac:dyDescent="0.2"/>
  <cols>
    <col min="1" max="1" width="30.7109375" style="192" customWidth="1"/>
    <col min="2" max="10" width="20.7109375" style="192" customWidth="1"/>
    <col min="11" max="16384" width="11.42578125" style="192"/>
  </cols>
  <sheetData>
    <row r="1" spans="1:10" s="190" customFormat="1" x14ac:dyDescent="0.2">
      <c r="A1" s="191" t="s">
        <v>296</v>
      </c>
    </row>
    <row r="2" spans="1:10" s="190" customFormat="1" ht="12.75" x14ac:dyDescent="0.2"/>
    <row r="3" spans="1:10" ht="15.75" x14ac:dyDescent="0.25">
      <c r="A3" s="10" t="s">
        <v>444</v>
      </c>
      <c r="D3" s="193"/>
      <c r="E3" s="193"/>
    </row>
    <row r="4" spans="1:10" ht="15" x14ac:dyDescent="0.25">
      <c r="A4" s="194"/>
      <c r="D4" s="193"/>
      <c r="E4" s="193"/>
    </row>
    <row r="5" spans="1:10" ht="51" x14ac:dyDescent="0.2">
      <c r="A5" s="388" t="s">
        <v>435</v>
      </c>
      <c r="B5" s="207" t="s">
        <v>445</v>
      </c>
      <c r="C5" s="381" t="s">
        <v>446</v>
      </c>
      <c r="D5" s="207" t="s">
        <v>447</v>
      </c>
      <c r="E5" s="381" t="s">
        <v>448</v>
      </c>
      <c r="F5" s="207" t="s">
        <v>449</v>
      </c>
      <c r="G5" s="381" t="s">
        <v>450</v>
      </c>
      <c r="H5" s="207" t="s">
        <v>451</v>
      </c>
      <c r="I5" s="381" t="s">
        <v>452</v>
      </c>
      <c r="J5" s="207" t="s">
        <v>453</v>
      </c>
    </row>
    <row r="6" spans="1:10" x14ac:dyDescent="0.2">
      <c r="A6" s="199" t="s">
        <v>454</v>
      </c>
      <c r="B6" s="375">
        <v>38.07</v>
      </c>
      <c r="C6" s="382">
        <v>5.52</v>
      </c>
      <c r="D6" s="375">
        <v>25.13</v>
      </c>
      <c r="E6" s="382">
        <v>8.9499999999999993</v>
      </c>
      <c r="F6" s="375">
        <v>1.03</v>
      </c>
      <c r="G6" s="382">
        <v>7.59</v>
      </c>
      <c r="H6" s="375">
        <v>8.93</v>
      </c>
      <c r="I6" s="382">
        <v>4.79</v>
      </c>
      <c r="J6" s="375">
        <v>46.49</v>
      </c>
    </row>
    <row r="7" spans="1:10" x14ac:dyDescent="0.2">
      <c r="A7" s="199" t="s">
        <v>316</v>
      </c>
      <c r="B7" s="375">
        <v>9.0399999999999991</v>
      </c>
      <c r="C7" s="382">
        <v>3.45</v>
      </c>
      <c r="D7" s="375">
        <v>60.03</v>
      </c>
      <c r="E7" s="382">
        <v>9.27</v>
      </c>
      <c r="F7" s="375">
        <v>1.4</v>
      </c>
      <c r="G7" s="382">
        <v>5.82</v>
      </c>
      <c r="H7" s="375">
        <v>4.37</v>
      </c>
      <c r="I7" s="382">
        <v>6.61</v>
      </c>
      <c r="J7" s="375">
        <v>32.229999999999997</v>
      </c>
    </row>
    <row r="8" spans="1:10" x14ac:dyDescent="0.2">
      <c r="A8" s="190" t="s">
        <v>455</v>
      </c>
      <c r="B8" s="375">
        <v>9.58</v>
      </c>
      <c r="C8" s="382">
        <v>9.7200000000000006</v>
      </c>
      <c r="D8" s="375">
        <v>45.59</v>
      </c>
      <c r="E8" s="382">
        <v>9.4</v>
      </c>
      <c r="F8" s="375">
        <v>6.11</v>
      </c>
      <c r="G8" s="382">
        <v>5.47</v>
      </c>
      <c r="H8" s="375">
        <v>4.18</v>
      </c>
      <c r="I8" s="382">
        <v>9.94</v>
      </c>
      <c r="J8" s="375">
        <v>21.48</v>
      </c>
    </row>
    <row r="9" spans="1:10" x14ac:dyDescent="0.2">
      <c r="A9" s="386" t="s">
        <v>75</v>
      </c>
      <c r="B9" s="379">
        <v>22.65</v>
      </c>
      <c r="C9" s="384">
        <v>5.74</v>
      </c>
      <c r="D9" s="379">
        <v>40.729999999999997</v>
      </c>
      <c r="E9" s="384">
        <v>9.15</v>
      </c>
      <c r="F9" s="379">
        <v>2.23</v>
      </c>
      <c r="G9" s="384">
        <v>6.57</v>
      </c>
      <c r="H9" s="379">
        <v>6.45</v>
      </c>
      <c r="I9" s="384">
        <v>6.47</v>
      </c>
      <c r="J9" s="387">
        <v>100</v>
      </c>
    </row>
    <row r="10" spans="1:10" x14ac:dyDescent="0.2">
      <c r="A10" s="223" t="s">
        <v>456</v>
      </c>
    </row>
    <row r="11" spans="1:10" x14ac:dyDescent="0.2">
      <c r="A11" s="223" t="s">
        <v>457</v>
      </c>
    </row>
    <row r="12" spans="1:10" x14ac:dyDescent="0.2">
      <c r="A12" s="223" t="s">
        <v>433</v>
      </c>
    </row>
  </sheetData>
  <hyperlinks>
    <hyperlink ref="A1" location="Sommaire!A1" display="Retour sommair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baseColWidth="10" defaultRowHeight="14.25" x14ac:dyDescent="0.2"/>
  <cols>
    <col min="1" max="10" width="20.7109375" style="192" customWidth="1"/>
    <col min="11" max="16384" width="11.42578125" style="192"/>
  </cols>
  <sheetData>
    <row r="1" spans="1:10" s="190" customFormat="1" x14ac:dyDescent="0.2">
      <c r="A1" s="191" t="s">
        <v>296</v>
      </c>
    </row>
    <row r="2" spans="1:10" s="190" customFormat="1" ht="12.75" x14ac:dyDescent="0.2"/>
    <row r="3" spans="1:10" ht="15.75" x14ac:dyDescent="0.25">
      <c r="A3" s="10" t="s">
        <v>458</v>
      </c>
      <c r="D3" s="193"/>
      <c r="E3" s="193"/>
    </row>
    <row r="4" spans="1:10" ht="15" x14ac:dyDescent="0.25">
      <c r="A4" s="194"/>
      <c r="D4" s="193"/>
      <c r="E4" s="193"/>
    </row>
    <row r="5" spans="1:10" ht="52.5" x14ac:dyDescent="0.2">
      <c r="A5" s="388" t="s">
        <v>435</v>
      </c>
      <c r="B5" s="390" t="s">
        <v>459</v>
      </c>
      <c r="C5" s="270" t="s">
        <v>460</v>
      </c>
      <c r="D5" s="390" t="s">
        <v>461</v>
      </c>
      <c r="E5" s="390" t="s">
        <v>462</v>
      </c>
      <c r="F5" s="270" t="s">
        <v>463</v>
      </c>
      <c r="G5" s="390" t="s">
        <v>467</v>
      </c>
      <c r="H5" s="270" t="s">
        <v>464</v>
      </c>
      <c r="I5" s="390" t="s">
        <v>465</v>
      </c>
      <c r="J5" s="208" t="s">
        <v>453</v>
      </c>
    </row>
    <row r="6" spans="1:10" x14ac:dyDescent="0.2">
      <c r="A6" s="199" t="s">
        <v>454</v>
      </c>
      <c r="B6" s="395">
        <v>14.73</v>
      </c>
      <c r="C6" s="395">
        <v>52.99</v>
      </c>
      <c r="D6" s="395">
        <v>5.63</v>
      </c>
      <c r="E6" s="395">
        <v>2.0099999999999998</v>
      </c>
      <c r="F6" s="395">
        <v>0</v>
      </c>
      <c r="G6" s="395">
        <v>2.06</v>
      </c>
      <c r="H6" s="395">
        <v>9.31</v>
      </c>
      <c r="I6" s="395">
        <v>13.26</v>
      </c>
      <c r="J6" s="396">
        <v>46.49</v>
      </c>
    </row>
    <row r="7" spans="1:10" x14ac:dyDescent="0.2">
      <c r="A7" s="199" t="s">
        <v>316</v>
      </c>
      <c r="B7" s="397">
        <v>15.5</v>
      </c>
      <c r="C7" s="397">
        <v>19.75</v>
      </c>
      <c r="D7" s="397">
        <v>2.29</v>
      </c>
      <c r="E7" s="397">
        <v>1.91</v>
      </c>
      <c r="F7" s="397">
        <v>0.59</v>
      </c>
      <c r="G7" s="397">
        <v>6.05</v>
      </c>
      <c r="H7" s="397">
        <v>19.32</v>
      </c>
      <c r="I7" s="397">
        <v>34.57</v>
      </c>
      <c r="J7" s="396">
        <v>32.229999999999997</v>
      </c>
    </row>
    <row r="8" spans="1:10" x14ac:dyDescent="0.2">
      <c r="A8" s="190" t="s">
        <v>455</v>
      </c>
      <c r="B8" s="397">
        <v>15.08</v>
      </c>
      <c r="C8" s="397">
        <v>2.84</v>
      </c>
      <c r="D8" s="397">
        <v>7.43</v>
      </c>
      <c r="E8" s="397">
        <v>0.05</v>
      </c>
      <c r="F8" s="397">
        <v>4.7</v>
      </c>
      <c r="G8" s="397">
        <v>2.33</v>
      </c>
      <c r="H8" s="397">
        <v>32.89</v>
      </c>
      <c r="I8" s="397">
        <v>34.68</v>
      </c>
      <c r="J8" s="396">
        <v>21.48</v>
      </c>
    </row>
    <row r="9" spans="1:10" x14ac:dyDescent="0.2">
      <c r="A9" s="386" t="s">
        <v>75</v>
      </c>
      <c r="B9" s="398">
        <v>15.06</v>
      </c>
      <c r="C9" s="398">
        <v>31.6</v>
      </c>
      <c r="D9" s="398">
        <v>4.9400000000000004</v>
      </c>
      <c r="E9" s="398">
        <v>1.56</v>
      </c>
      <c r="F9" s="398">
        <v>1.19</v>
      </c>
      <c r="G9" s="398">
        <v>3.41</v>
      </c>
      <c r="H9" s="398">
        <v>17.559999999999999</v>
      </c>
      <c r="I9" s="398">
        <v>24.69</v>
      </c>
      <c r="J9" s="389">
        <v>100</v>
      </c>
    </row>
    <row r="10" spans="1:10" x14ac:dyDescent="0.2">
      <c r="A10" s="223" t="s">
        <v>466</v>
      </c>
    </row>
    <row r="11" spans="1:10" x14ac:dyDescent="0.2">
      <c r="A11" s="223" t="s">
        <v>457</v>
      </c>
    </row>
    <row r="12" spans="1:10" x14ac:dyDescent="0.2">
      <c r="A12" s="223" t="s">
        <v>433</v>
      </c>
    </row>
  </sheetData>
  <hyperlinks>
    <hyperlink ref="A1" location="Sommaire!A1" display="Retour sommair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RowHeight="14.25" x14ac:dyDescent="0.2"/>
  <cols>
    <col min="1" max="1" width="30.7109375" style="192" customWidth="1"/>
    <col min="2" max="8" width="20.7109375" style="192" customWidth="1"/>
    <col min="9" max="16384" width="11.42578125" style="192"/>
  </cols>
  <sheetData>
    <row r="1" spans="1:8" s="190" customFormat="1" x14ac:dyDescent="0.2">
      <c r="A1" s="191" t="s">
        <v>296</v>
      </c>
    </row>
    <row r="2" spans="1:8" s="190" customFormat="1" ht="12.75" x14ac:dyDescent="0.2"/>
    <row r="3" spans="1:8" ht="15.75" x14ac:dyDescent="0.25">
      <c r="A3" s="10" t="s">
        <v>480</v>
      </c>
      <c r="D3" s="193"/>
      <c r="E3" s="193"/>
    </row>
    <row r="4" spans="1:8" ht="15.75" thickBot="1" x14ac:dyDescent="0.3">
      <c r="A4" s="194"/>
      <c r="D4" s="193"/>
      <c r="E4" s="193"/>
    </row>
    <row r="5" spans="1:8" ht="15.75" thickBot="1" x14ac:dyDescent="0.3">
      <c r="B5" s="480" t="s">
        <v>494</v>
      </c>
      <c r="C5" s="481"/>
      <c r="D5" s="481"/>
      <c r="E5" s="481"/>
      <c r="F5" s="481"/>
      <c r="G5" s="481"/>
      <c r="H5" s="482"/>
    </row>
    <row r="6" spans="1:8" ht="15" customHeight="1" x14ac:dyDescent="0.2">
      <c r="A6" s="483"/>
      <c r="B6" s="484" t="s">
        <v>487</v>
      </c>
      <c r="C6" s="486" t="s">
        <v>488</v>
      </c>
      <c r="D6" s="488" t="s">
        <v>493</v>
      </c>
      <c r="E6" s="489"/>
      <c r="F6" s="490"/>
      <c r="G6" s="491" t="s">
        <v>491</v>
      </c>
      <c r="H6" s="493" t="s">
        <v>492</v>
      </c>
    </row>
    <row r="7" spans="1:8" ht="15" thickBot="1" x14ac:dyDescent="0.25">
      <c r="A7" s="483"/>
      <c r="B7" s="485"/>
      <c r="C7" s="487"/>
      <c r="D7" s="399" t="s">
        <v>489</v>
      </c>
      <c r="E7" s="373" t="s">
        <v>490</v>
      </c>
      <c r="F7" s="400" t="s">
        <v>481</v>
      </c>
      <c r="G7" s="492"/>
      <c r="H7" s="494"/>
    </row>
    <row r="8" spans="1:8" x14ac:dyDescent="0.2">
      <c r="A8" s="401" t="s">
        <v>483</v>
      </c>
      <c r="B8" s="404">
        <v>63</v>
      </c>
      <c r="C8" s="405">
        <v>51</v>
      </c>
      <c r="D8" s="406">
        <v>75</v>
      </c>
      <c r="E8" s="393">
        <v>18</v>
      </c>
      <c r="F8" s="407">
        <v>7</v>
      </c>
      <c r="G8" s="406">
        <v>43</v>
      </c>
      <c r="H8" s="416">
        <v>9</v>
      </c>
    </row>
    <row r="9" spans="1:8" x14ac:dyDescent="0.2">
      <c r="A9" s="402" t="s">
        <v>484</v>
      </c>
      <c r="B9" s="408">
        <v>15</v>
      </c>
      <c r="C9" s="391">
        <v>29</v>
      </c>
      <c r="D9" s="409">
        <v>79</v>
      </c>
      <c r="E9" s="394">
        <v>14</v>
      </c>
      <c r="F9" s="410">
        <v>7</v>
      </c>
      <c r="G9" s="409">
        <v>17</v>
      </c>
      <c r="H9" s="417">
        <v>13</v>
      </c>
    </row>
    <row r="10" spans="1:8" x14ac:dyDescent="0.2">
      <c r="A10" s="402" t="s">
        <v>327</v>
      </c>
      <c r="B10" s="408">
        <v>86</v>
      </c>
      <c r="C10" s="391">
        <v>91</v>
      </c>
      <c r="D10" s="409">
        <v>63</v>
      </c>
      <c r="E10" s="394">
        <v>27</v>
      </c>
      <c r="F10" s="410">
        <v>10</v>
      </c>
      <c r="G10" s="409">
        <v>83</v>
      </c>
      <c r="H10" s="417">
        <v>10</v>
      </c>
    </row>
    <row r="11" spans="1:8" x14ac:dyDescent="0.2">
      <c r="A11" s="402" t="s">
        <v>482</v>
      </c>
      <c r="B11" s="408">
        <v>56</v>
      </c>
      <c r="C11" s="391">
        <v>65</v>
      </c>
      <c r="D11" s="409">
        <v>69</v>
      </c>
      <c r="E11" s="394">
        <v>20</v>
      </c>
      <c r="F11" s="410">
        <v>10</v>
      </c>
      <c r="G11" s="409">
        <v>53</v>
      </c>
      <c r="H11" s="417">
        <v>27</v>
      </c>
    </row>
    <row r="12" spans="1:8" x14ac:dyDescent="0.2">
      <c r="A12" s="402" t="s">
        <v>485</v>
      </c>
      <c r="B12" s="408">
        <v>71</v>
      </c>
      <c r="C12" s="391">
        <v>78</v>
      </c>
      <c r="D12" s="409">
        <v>30</v>
      </c>
      <c r="E12" s="394">
        <v>46</v>
      </c>
      <c r="F12" s="410">
        <v>24</v>
      </c>
      <c r="G12" s="409">
        <v>73</v>
      </c>
      <c r="H12" s="417">
        <v>55</v>
      </c>
    </row>
    <row r="13" spans="1:8" x14ac:dyDescent="0.2">
      <c r="A13" s="402" t="s">
        <v>486</v>
      </c>
      <c r="B13" s="408">
        <v>41</v>
      </c>
      <c r="C13" s="391">
        <v>72</v>
      </c>
      <c r="D13" s="409">
        <v>46</v>
      </c>
      <c r="E13" s="394">
        <v>27</v>
      </c>
      <c r="F13" s="410">
        <v>28</v>
      </c>
      <c r="G13" s="409">
        <v>49</v>
      </c>
      <c r="H13" s="417">
        <v>43</v>
      </c>
    </row>
    <row r="14" spans="1:8" ht="15" thickBot="1" x14ac:dyDescent="0.25">
      <c r="A14" s="403" t="s">
        <v>75</v>
      </c>
      <c r="B14" s="411">
        <v>33</v>
      </c>
      <c r="C14" s="412">
        <v>55</v>
      </c>
      <c r="D14" s="413">
        <v>70</v>
      </c>
      <c r="E14" s="414">
        <v>20</v>
      </c>
      <c r="F14" s="415">
        <v>10</v>
      </c>
      <c r="G14" s="413">
        <v>45</v>
      </c>
      <c r="H14" s="418">
        <v>24</v>
      </c>
    </row>
    <row r="15" spans="1:8" x14ac:dyDescent="0.2">
      <c r="A15" s="223" t="s">
        <v>497</v>
      </c>
    </row>
    <row r="16" spans="1:8" x14ac:dyDescent="0.2">
      <c r="A16" s="223" t="s">
        <v>495</v>
      </c>
    </row>
    <row r="17" spans="1:8" x14ac:dyDescent="0.2">
      <c r="A17" s="223" t="s">
        <v>496</v>
      </c>
    </row>
    <row r="18" spans="1:8" ht="15" thickBot="1" x14ac:dyDescent="0.25"/>
    <row r="19" spans="1:8" ht="15.75" thickBot="1" x14ac:dyDescent="0.3">
      <c r="B19" s="480" t="s">
        <v>498</v>
      </c>
      <c r="C19" s="481"/>
      <c r="D19" s="481"/>
      <c r="E19" s="481"/>
      <c r="F19" s="481"/>
      <c r="G19" s="481"/>
      <c r="H19" s="482"/>
    </row>
    <row r="20" spans="1:8" x14ac:dyDescent="0.2">
      <c r="A20" s="483"/>
      <c r="B20" s="484" t="s">
        <v>487</v>
      </c>
      <c r="C20" s="486" t="s">
        <v>488</v>
      </c>
      <c r="D20" s="488" t="s">
        <v>499</v>
      </c>
      <c r="E20" s="489"/>
      <c r="F20" s="490"/>
      <c r="G20" s="491" t="s">
        <v>491</v>
      </c>
      <c r="H20" s="493" t="s">
        <v>492</v>
      </c>
    </row>
    <row r="21" spans="1:8" ht="15" thickBot="1" x14ac:dyDescent="0.25">
      <c r="A21" s="483"/>
      <c r="B21" s="485"/>
      <c r="C21" s="487"/>
      <c r="D21" s="399" t="s">
        <v>489</v>
      </c>
      <c r="E21" s="373" t="s">
        <v>490</v>
      </c>
      <c r="F21" s="400" t="s">
        <v>481</v>
      </c>
      <c r="G21" s="492"/>
      <c r="H21" s="494"/>
    </row>
    <row r="22" spans="1:8" x14ac:dyDescent="0.2">
      <c r="A22" s="401" t="s">
        <v>483</v>
      </c>
      <c r="B22" s="404">
        <v>63</v>
      </c>
      <c r="C22" s="405">
        <v>49</v>
      </c>
      <c r="D22" s="406">
        <v>73</v>
      </c>
      <c r="E22" s="393">
        <v>20</v>
      </c>
      <c r="F22" s="407">
        <v>7</v>
      </c>
      <c r="G22" s="406">
        <v>43</v>
      </c>
      <c r="H22" s="416">
        <v>6</v>
      </c>
    </row>
    <row r="23" spans="1:8" x14ac:dyDescent="0.2">
      <c r="A23" s="402" t="s">
        <v>484</v>
      </c>
      <c r="B23" s="408">
        <v>15</v>
      </c>
      <c r="C23" s="391">
        <v>32</v>
      </c>
      <c r="D23" s="409">
        <v>79</v>
      </c>
      <c r="E23" s="394">
        <v>14</v>
      </c>
      <c r="F23" s="410">
        <v>7</v>
      </c>
      <c r="G23" s="409">
        <v>20</v>
      </c>
      <c r="H23" s="417">
        <v>12</v>
      </c>
    </row>
    <row r="24" spans="1:8" x14ac:dyDescent="0.2">
      <c r="A24" s="402" t="s">
        <v>327</v>
      </c>
      <c r="B24" s="408">
        <v>82</v>
      </c>
      <c r="C24" s="391">
        <v>91</v>
      </c>
      <c r="D24" s="409">
        <v>61</v>
      </c>
      <c r="E24" s="394">
        <v>30</v>
      </c>
      <c r="F24" s="410">
        <v>9</v>
      </c>
      <c r="G24" s="409">
        <v>85</v>
      </c>
      <c r="H24" s="417">
        <v>7</v>
      </c>
    </row>
    <row r="25" spans="1:8" x14ac:dyDescent="0.2">
      <c r="A25" s="402" t="s">
        <v>482</v>
      </c>
      <c r="B25" s="408">
        <v>56</v>
      </c>
      <c r="C25" s="391">
        <v>65</v>
      </c>
      <c r="D25" s="409">
        <v>71</v>
      </c>
      <c r="E25" s="394">
        <v>19</v>
      </c>
      <c r="F25" s="410">
        <v>10</v>
      </c>
      <c r="G25" s="409">
        <v>55</v>
      </c>
      <c r="H25" s="417">
        <v>27</v>
      </c>
    </row>
    <row r="26" spans="1:8" x14ac:dyDescent="0.2">
      <c r="A26" s="402" t="s">
        <v>485</v>
      </c>
      <c r="B26" s="408">
        <v>72</v>
      </c>
      <c r="C26" s="391">
        <v>78</v>
      </c>
      <c r="D26" s="409">
        <v>29</v>
      </c>
      <c r="E26" s="394">
        <v>45</v>
      </c>
      <c r="F26" s="410">
        <v>26</v>
      </c>
      <c r="G26" s="409">
        <v>72</v>
      </c>
      <c r="H26" s="417">
        <v>50</v>
      </c>
    </row>
    <row r="27" spans="1:8" x14ac:dyDescent="0.2">
      <c r="A27" s="402" t="s">
        <v>486</v>
      </c>
      <c r="B27" s="408">
        <v>40</v>
      </c>
      <c r="C27" s="391">
        <v>67</v>
      </c>
      <c r="D27" s="409">
        <v>49</v>
      </c>
      <c r="E27" s="394">
        <v>23</v>
      </c>
      <c r="F27" s="410">
        <v>28</v>
      </c>
      <c r="G27" s="409">
        <v>68</v>
      </c>
      <c r="H27" s="417">
        <v>35</v>
      </c>
    </row>
    <row r="28" spans="1:8" ht="15" thickBot="1" x14ac:dyDescent="0.25">
      <c r="A28" s="403" t="s">
        <v>75</v>
      </c>
      <c r="B28" s="411">
        <v>34</v>
      </c>
      <c r="C28" s="412">
        <v>56</v>
      </c>
      <c r="D28" s="413">
        <v>70</v>
      </c>
      <c r="E28" s="414">
        <v>21</v>
      </c>
      <c r="F28" s="415">
        <v>10</v>
      </c>
      <c r="G28" s="413">
        <v>47</v>
      </c>
      <c r="H28" s="418">
        <v>23</v>
      </c>
    </row>
    <row r="29" spans="1:8" x14ac:dyDescent="0.2">
      <c r="A29" s="223" t="s">
        <v>500</v>
      </c>
      <c r="B29" s="392"/>
      <c r="C29" s="392"/>
      <c r="D29" s="392"/>
      <c r="E29" s="392"/>
      <c r="F29" s="392"/>
      <c r="G29" s="392"/>
      <c r="H29" s="419"/>
    </row>
    <row r="30" spans="1:8" x14ac:dyDescent="0.2">
      <c r="A30" s="223" t="s">
        <v>501</v>
      </c>
    </row>
    <row r="31" spans="1:8" x14ac:dyDescent="0.2">
      <c r="A31" s="223" t="s">
        <v>496</v>
      </c>
    </row>
    <row r="32" spans="1:8" ht="15" thickBot="1" x14ac:dyDescent="0.25"/>
    <row r="33" spans="1:8" ht="15.75" thickBot="1" x14ac:dyDescent="0.3">
      <c r="B33" s="480" t="s">
        <v>502</v>
      </c>
      <c r="C33" s="481"/>
      <c r="D33" s="481"/>
      <c r="E33" s="481"/>
      <c r="F33" s="481"/>
      <c r="G33" s="481"/>
      <c r="H33" s="482"/>
    </row>
    <row r="34" spans="1:8" x14ac:dyDescent="0.2">
      <c r="A34" s="483"/>
      <c r="B34" s="484" t="s">
        <v>487</v>
      </c>
      <c r="C34" s="486" t="s">
        <v>488</v>
      </c>
      <c r="D34" s="488" t="s">
        <v>493</v>
      </c>
      <c r="E34" s="489"/>
      <c r="F34" s="490"/>
      <c r="G34" s="491" t="s">
        <v>491</v>
      </c>
      <c r="H34" s="493" t="s">
        <v>492</v>
      </c>
    </row>
    <row r="35" spans="1:8" ht="15" thickBot="1" x14ac:dyDescent="0.25">
      <c r="A35" s="483"/>
      <c r="B35" s="485"/>
      <c r="C35" s="487"/>
      <c r="D35" s="399" t="s">
        <v>489</v>
      </c>
      <c r="E35" s="373" t="s">
        <v>490</v>
      </c>
      <c r="F35" s="400" t="s">
        <v>481</v>
      </c>
      <c r="G35" s="492"/>
      <c r="H35" s="494"/>
    </row>
    <row r="36" spans="1:8" x14ac:dyDescent="0.2">
      <c r="A36" s="401" t="s">
        <v>483</v>
      </c>
      <c r="B36" s="404">
        <v>63</v>
      </c>
      <c r="C36" s="405">
        <v>49</v>
      </c>
      <c r="D36" s="406">
        <v>69</v>
      </c>
      <c r="E36" s="393">
        <v>25</v>
      </c>
      <c r="F36" s="407">
        <v>6</v>
      </c>
      <c r="G36" s="406">
        <v>44</v>
      </c>
      <c r="H36" s="416">
        <v>5</v>
      </c>
    </row>
    <row r="37" spans="1:8" x14ac:dyDescent="0.2">
      <c r="A37" s="402" t="s">
        <v>484</v>
      </c>
      <c r="B37" s="408">
        <v>15</v>
      </c>
      <c r="C37" s="391">
        <v>32</v>
      </c>
      <c r="D37" s="409">
        <v>75</v>
      </c>
      <c r="E37" s="394">
        <v>18</v>
      </c>
      <c r="F37" s="410">
        <v>7</v>
      </c>
      <c r="G37" s="409">
        <v>21</v>
      </c>
      <c r="H37" s="417">
        <v>10</v>
      </c>
    </row>
    <row r="38" spans="1:8" x14ac:dyDescent="0.2">
      <c r="A38" s="402" t="s">
        <v>327</v>
      </c>
      <c r="B38" s="408">
        <v>79</v>
      </c>
      <c r="C38" s="391">
        <v>92</v>
      </c>
      <c r="D38" s="409">
        <v>61</v>
      </c>
      <c r="E38" s="394">
        <v>31</v>
      </c>
      <c r="F38" s="410">
        <v>8</v>
      </c>
      <c r="G38" s="409">
        <v>83</v>
      </c>
      <c r="H38" s="417">
        <v>6</v>
      </c>
    </row>
    <row r="39" spans="1:8" x14ac:dyDescent="0.2">
      <c r="A39" s="402" t="s">
        <v>482</v>
      </c>
      <c r="B39" s="408">
        <v>55</v>
      </c>
      <c r="C39" s="391">
        <v>68</v>
      </c>
      <c r="D39" s="409">
        <v>70</v>
      </c>
      <c r="E39" s="394">
        <v>21</v>
      </c>
      <c r="F39" s="410">
        <v>9</v>
      </c>
      <c r="G39" s="409">
        <v>56</v>
      </c>
      <c r="H39" s="417">
        <v>28</v>
      </c>
    </row>
    <row r="40" spans="1:8" x14ac:dyDescent="0.2">
      <c r="A40" s="402" t="s">
        <v>485</v>
      </c>
      <c r="B40" s="408">
        <v>73</v>
      </c>
      <c r="C40" s="391">
        <v>78</v>
      </c>
      <c r="D40" s="409">
        <v>31</v>
      </c>
      <c r="E40" s="394">
        <v>45</v>
      </c>
      <c r="F40" s="410">
        <v>24</v>
      </c>
      <c r="G40" s="409">
        <v>74</v>
      </c>
      <c r="H40" s="417">
        <v>54</v>
      </c>
    </row>
    <row r="41" spans="1:8" x14ac:dyDescent="0.2">
      <c r="A41" s="402" t="s">
        <v>486</v>
      </c>
      <c r="B41" s="408">
        <v>42</v>
      </c>
      <c r="C41" s="391">
        <v>64</v>
      </c>
      <c r="D41" s="409">
        <v>28</v>
      </c>
      <c r="E41" s="394">
        <v>42</v>
      </c>
      <c r="F41" s="410">
        <v>30</v>
      </c>
      <c r="G41" s="409">
        <v>48</v>
      </c>
      <c r="H41" s="417">
        <v>21</v>
      </c>
    </row>
    <row r="42" spans="1:8" ht="15" thickBot="1" x14ac:dyDescent="0.25">
      <c r="A42" s="403" t="s">
        <v>75</v>
      </c>
      <c r="B42" s="411">
        <v>34</v>
      </c>
      <c r="C42" s="412">
        <v>57</v>
      </c>
      <c r="D42" s="413">
        <v>68</v>
      </c>
      <c r="E42" s="414">
        <v>23</v>
      </c>
      <c r="F42" s="415">
        <v>9</v>
      </c>
      <c r="G42" s="413">
        <v>48</v>
      </c>
      <c r="H42" s="418">
        <v>23</v>
      </c>
    </row>
    <row r="43" spans="1:8" x14ac:dyDescent="0.2">
      <c r="A43" s="223" t="s">
        <v>503</v>
      </c>
    </row>
    <row r="44" spans="1:8" x14ac:dyDescent="0.2">
      <c r="A44" s="223" t="s">
        <v>496</v>
      </c>
    </row>
    <row r="45" spans="1:8" ht="15" thickBot="1" x14ac:dyDescent="0.25"/>
    <row r="46" spans="1:8" ht="15.75" thickBot="1" x14ac:dyDescent="0.3">
      <c r="B46" s="480" t="s">
        <v>504</v>
      </c>
      <c r="C46" s="481"/>
      <c r="D46" s="481"/>
      <c r="E46" s="481"/>
      <c r="F46" s="481"/>
      <c r="G46" s="481"/>
      <c r="H46" s="482"/>
    </row>
    <row r="47" spans="1:8" x14ac:dyDescent="0.2">
      <c r="A47" s="483"/>
      <c r="B47" s="484" t="s">
        <v>487</v>
      </c>
      <c r="C47" s="486" t="s">
        <v>488</v>
      </c>
      <c r="D47" s="488" t="s">
        <v>493</v>
      </c>
      <c r="E47" s="489"/>
      <c r="F47" s="490"/>
      <c r="G47" s="491" t="s">
        <v>491</v>
      </c>
      <c r="H47" s="493" t="s">
        <v>492</v>
      </c>
    </row>
    <row r="48" spans="1:8" ht="15" thickBot="1" x14ac:dyDescent="0.25">
      <c r="A48" s="483"/>
      <c r="B48" s="485"/>
      <c r="C48" s="487"/>
      <c r="D48" s="399" t="s">
        <v>489</v>
      </c>
      <c r="E48" s="373" t="s">
        <v>490</v>
      </c>
      <c r="F48" s="400" t="s">
        <v>481</v>
      </c>
      <c r="G48" s="492"/>
      <c r="H48" s="494"/>
    </row>
    <row r="49" spans="1:8" x14ac:dyDescent="0.2">
      <c r="A49" s="401" t="s">
        <v>483</v>
      </c>
      <c r="B49" s="404">
        <v>62</v>
      </c>
      <c r="C49" s="405">
        <v>51</v>
      </c>
      <c r="D49" s="406">
        <v>67</v>
      </c>
      <c r="E49" s="393">
        <v>27</v>
      </c>
      <c r="F49" s="407">
        <v>6</v>
      </c>
      <c r="G49" s="406">
        <v>45</v>
      </c>
      <c r="H49" s="416">
        <v>7</v>
      </c>
    </row>
    <row r="50" spans="1:8" x14ac:dyDescent="0.2">
      <c r="A50" s="402" t="s">
        <v>484</v>
      </c>
      <c r="B50" s="408">
        <v>14</v>
      </c>
      <c r="C50" s="391">
        <v>31</v>
      </c>
      <c r="D50" s="409">
        <v>71</v>
      </c>
      <c r="E50" s="394">
        <v>22</v>
      </c>
      <c r="F50" s="410">
        <v>7</v>
      </c>
      <c r="G50" s="409">
        <v>22</v>
      </c>
      <c r="H50" s="417">
        <v>11</v>
      </c>
    </row>
    <row r="51" spans="1:8" x14ac:dyDescent="0.2">
      <c r="A51" s="402" t="s">
        <v>327</v>
      </c>
      <c r="B51" s="408">
        <v>82</v>
      </c>
      <c r="C51" s="391">
        <v>90</v>
      </c>
      <c r="D51" s="409">
        <v>61</v>
      </c>
      <c r="E51" s="394">
        <v>31</v>
      </c>
      <c r="F51" s="410">
        <v>8</v>
      </c>
      <c r="G51" s="409">
        <v>79</v>
      </c>
      <c r="H51" s="417">
        <v>5</v>
      </c>
    </row>
    <row r="52" spans="1:8" x14ac:dyDescent="0.2">
      <c r="A52" s="402" t="s">
        <v>482</v>
      </c>
      <c r="B52" s="408">
        <v>53</v>
      </c>
      <c r="C52" s="391">
        <v>70</v>
      </c>
      <c r="D52" s="409">
        <v>66</v>
      </c>
      <c r="E52" s="394">
        <v>25</v>
      </c>
      <c r="F52" s="410">
        <v>9</v>
      </c>
      <c r="G52" s="409">
        <v>58</v>
      </c>
      <c r="H52" s="417">
        <v>28</v>
      </c>
    </row>
    <row r="53" spans="1:8" x14ac:dyDescent="0.2">
      <c r="A53" s="402" t="s">
        <v>485</v>
      </c>
      <c r="B53" s="408">
        <v>77</v>
      </c>
      <c r="C53" s="391">
        <v>71</v>
      </c>
      <c r="D53" s="409">
        <v>34</v>
      </c>
      <c r="E53" s="394">
        <v>43</v>
      </c>
      <c r="F53" s="410">
        <v>23</v>
      </c>
      <c r="G53" s="409">
        <v>67</v>
      </c>
      <c r="H53" s="417">
        <v>52</v>
      </c>
    </row>
    <row r="54" spans="1:8" x14ac:dyDescent="0.2">
      <c r="A54" s="402" t="s">
        <v>486</v>
      </c>
      <c r="B54" s="408"/>
      <c r="C54" s="391"/>
      <c r="D54" s="409"/>
      <c r="E54" s="394"/>
      <c r="F54" s="410"/>
      <c r="G54" s="409"/>
      <c r="H54" s="417"/>
    </row>
    <row r="55" spans="1:8" ht="15" thickBot="1" x14ac:dyDescent="0.25">
      <c r="A55" s="403" t="s">
        <v>75</v>
      </c>
      <c r="B55" s="411">
        <v>33</v>
      </c>
      <c r="C55" s="412">
        <v>57</v>
      </c>
      <c r="D55" s="413">
        <v>65</v>
      </c>
      <c r="E55" s="414">
        <v>26</v>
      </c>
      <c r="F55" s="415">
        <v>9</v>
      </c>
      <c r="G55" s="413">
        <v>48</v>
      </c>
      <c r="H55" s="418">
        <v>22</v>
      </c>
    </row>
    <row r="56" spans="1:8" x14ac:dyDescent="0.2">
      <c r="A56" s="223" t="s">
        <v>505</v>
      </c>
    </row>
    <row r="57" spans="1:8" x14ac:dyDescent="0.2">
      <c r="A57" s="223" t="s">
        <v>496</v>
      </c>
    </row>
  </sheetData>
  <mergeCells count="28">
    <mergeCell ref="B5:H5"/>
    <mergeCell ref="A6:A7"/>
    <mergeCell ref="B19:H19"/>
    <mergeCell ref="A20:A21"/>
    <mergeCell ref="B20:B21"/>
    <mergeCell ref="C20:C21"/>
    <mergeCell ref="D20:F20"/>
    <mergeCell ref="G20:G21"/>
    <mergeCell ref="H20:H21"/>
    <mergeCell ref="D6:F6"/>
    <mergeCell ref="B6:B7"/>
    <mergeCell ref="C6:C7"/>
    <mergeCell ref="G6:G7"/>
    <mergeCell ref="H6:H7"/>
    <mergeCell ref="B33:H33"/>
    <mergeCell ref="A34:A35"/>
    <mergeCell ref="B34:B35"/>
    <mergeCell ref="C34:C35"/>
    <mergeCell ref="D34:F34"/>
    <mergeCell ref="G34:G35"/>
    <mergeCell ref="H34:H35"/>
    <mergeCell ref="B46:H46"/>
    <mergeCell ref="A47:A48"/>
    <mergeCell ref="B47:B48"/>
    <mergeCell ref="C47:C48"/>
    <mergeCell ref="D47:F47"/>
    <mergeCell ref="G47:G48"/>
    <mergeCell ref="H47:H48"/>
  </mergeCells>
  <hyperlinks>
    <hyperlink ref="A1" location="Sommaire!A1" display="Retour sommai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baseColWidth="10" defaultRowHeight="14.25" x14ac:dyDescent="0.2"/>
  <cols>
    <col min="1" max="1" width="51" style="15" customWidth="1"/>
    <col min="2" max="16384" width="11.42578125" style="15"/>
  </cols>
  <sheetData>
    <row r="1" spans="1:9" s="190" customFormat="1" ht="15" x14ac:dyDescent="0.25">
      <c r="A1" s="189" t="s">
        <v>296</v>
      </c>
    </row>
    <row r="2" spans="1:9" s="190" customFormat="1" ht="12.75" x14ac:dyDescent="0.2"/>
    <row r="3" spans="1:9" ht="15.75" x14ac:dyDescent="0.25">
      <c r="A3" s="10" t="s">
        <v>297</v>
      </c>
      <c r="B3" s="14"/>
      <c r="C3" s="14"/>
      <c r="D3" s="14"/>
      <c r="E3" s="14"/>
      <c r="F3" s="14"/>
    </row>
    <row r="4" spans="1:9" ht="15" thickBot="1" x14ac:dyDescent="0.25">
      <c r="A4" s="14"/>
      <c r="B4" s="14"/>
      <c r="C4" s="14"/>
      <c r="D4" s="14"/>
      <c r="E4" s="14"/>
      <c r="F4" s="14"/>
    </row>
    <row r="5" spans="1:9" x14ac:dyDescent="0.2">
      <c r="A5" s="8" t="s">
        <v>15</v>
      </c>
      <c r="B5" s="25">
        <v>2009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6">
        <v>2016</v>
      </c>
    </row>
    <row r="6" spans="1:9" x14ac:dyDescent="0.2">
      <c r="A6" s="12" t="s">
        <v>16</v>
      </c>
      <c r="B6" s="35">
        <v>320019</v>
      </c>
      <c r="C6" s="35">
        <v>358588</v>
      </c>
      <c r="D6" s="35">
        <v>291721</v>
      </c>
      <c r="E6" s="35">
        <v>307478</v>
      </c>
      <c r="F6" s="35">
        <v>274942</v>
      </c>
      <c r="G6" s="36">
        <v>283450</v>
      </c>
      <c r="H6" s="36">
        <v>223430</v>
      </c>
      <c r="I6" s="20">
        <v>222792</v>
      </c>
    </row>
    <row r="7" spans="1:9" s="55" customFormat="1" ht="15" x14ac:dyDescent="0.25">
      <c r="A7" s="27" t="s">
        <v>11</v>
      </c>
      <c r="B7" s="52">
        <v>3081</v>
      </c>
      <c r="C7" s="52">
        <v>3726</v>
      </c>
      <c r="D7" s="52">
        <v>3474</v>
      </c>
      <c r="E7" s="52">
        <v>3889</v>
      </c>
      <c r="F7" s="52">
        <v>3578</v>
      </c>
      <c r="G7" s="53">
        <v>3805</v>
      </c>
      <c r="H7" s="53">
        <v>3283</v>
      </c>
      <c r="I7" s="54">
        <v>5893</v>
      </c>
    </row>
    <row r="8" spans="1:9" x14ac:dyDescent="0.2">
      <c r="A8" s="28" t="s">
        <v>8</v>
      </c>
      <c r="B8" s="29">
        <v>2251</v>
      </c>
      <c r="C8" s="29">
        <v>2671</v>
      </c>
      <c r="D8" s="29">
        <v>2486</v>
      </c>
      <c r="E8" s="29">
        <v>2693</v>
      </c>
      <c r="F8" s="29">
        <v>2472</v>
      </c>
      <c r="G8" s="29">
        <v>2698</v>
      </c>
      <c r="H8" s="29">
        <v>2400</v>
      </c>
      <c r="I8" s="38">
        <v>4573</v>
      </c>
    </row>
    <row r="9" spans="1:9" x14ac:dyDescent="0.2">
      <c r="A9" s="30" t="s">
        <v>7</v>
      </c>
      <c r="B9" s="31">
        <v>826</v>
      </c>
      <c r="C9" s="32">
        <v>1052</v>
      </c>
      <c r="D9" s="31">
        <v>986</v>
      </c>
      <c r="E9" s="32">
        <v>1193</v>
      </c>
      <c r="F9" s="32">
        <v>1103</v>
      </c>
      <c r="G9" s="32">
        <v>1106</v>
      </c>
      <c r="H9" s="31">
        <v>877</v>
      </c>
      <c r="I9" s="39">
        <v>1317</v>
      </c>
    </row>
    <row r="10" spans="1:9" s="55" customFormat="1" ht="15" x14ac:dyDescent="0.25">
      <c r="A10" s="27" t="s">
        <v>9</v>
      </c>
      <c r="B10" s="52">
        <v>81805</v>
      </c>
      <c r="C10" s="52">
        <v>99763</v>
      </c>
      <c r="D10" s="52">
        <v>84310</v>
      </c>
      <c r="E10" s="52">
        <v>92138</v>
      </c>
      <c r="F10" s="52">
        <v>84502</v>
      </c>
      <c r="G10" s="53">
        <v>85938</v>
      </c>
      <c r="H10" s="53">
        <v>70865</v>
      </c>
      <c r="I10" s="54">
        <v>77747</v>
      </c>
    </row>
    <row r="11" spans="1:9" x14ac:dyDescent="0.2">
      <c r="A11" s="28" t="s">
        <v>8</v>
      </c>
      <c r="B11" s="29">
        <v>54575</v>
      </c>
      <c r="C11" s="29">
        <v>65134</v>
      </c>
      <c r="D11" s="29">
        <v>53156</v>
      </c>
      <c r="E11" s="29">
        <v>58264</v>
      </c>
      <c r="F11" s="29">
        <v>52755</v>
      </c>
      <c r="G11" s="29">
        <v>53726</v>
      </c>
      <c r="H11" s="29">
        <v>43477</v>
      </c>
      <c r="I11" s="38">
        <v>49058</v>
      </c>
    </row>
    <row r="12" spans="1:9" ht="15" thickBot="1" x14ac:dyDescent="0.25">
      <c r="A12" s="33" t="s">
        <v>7</v>
      </c>
      <c r="B12" s="34">
        <v>26995</v>
      </c>
      <c r="C12" s="34">
        <v>34433</v>
      </c>
      <c r="D12" s="34">
        <v>31043</v>
      </c>
      <c r="E12" s="34">
        <v>33727</v>
      </c>
      <c r="F12" s="34">
        <v>31607</v>
      </c>
      <c r="G12" s="34">
        <v>31957</v>
      </c>
      <c r="H12" s="34">
        <v>27222</v>
      </c>
      <c r="I12" s="40">
        <v>28594</v>
      </c>
    </row>
    <row r="13" spans="1:9" s="183" customFormat="1" ht="12" x14ac:dyDescent="0.2">
      <c r="A13" s="181" t="s">
        <v>79</v>
      </c>
    </row>
    <row r="14" spans="1:9" s="183" customFormat="1" ht="12" x14ac:dyDescent="0.2">
      <c r="A14" s="181" t="s">
        <v>6</v>
      </c>
    </row>
    <row r="15" spans="1:9" x14ac:dyDescent="0.2">
      <c r="A15" s="13"/>
      <c r="B15" s="13"/>
      <c r="C15" s="13"/>
      <c r="D15" s="13"/>
      <c r="E15" s="13"/>
      <c r="F15" s="13"/>
      <c r="G15" s="37"/>
      <c r="H15" s="37"/>
      <c r="I15" s="37"/>
    </row>
    <row r="16" spans="1:9" ht="15" thickBot="1" x14ac:dyDescent="0.25">
      <c r="A16" s="13"/>
      <c r="B16" s="13"/>
      <c r="C16" s="13"/>
      <c r="D16" s="13"/>
      <c r="E16" s="13"/>
      <c r="F16" s="13"/>
      <c r="G16" s="37"/>
      <c r="H16" s="37"/>
      <c r="I16" s="37"/>
    </row>
    <row r="17" spans="1:9" x14ac:dyDescent="0.2">
      <c r="A17" s="8" t="s">
        <v>13</v>
      </c>
      <c r="B17" s="25">
        <v>2009</v>
      </c>
      <c r="C17" s="25">
        <v>2010</v>
      </c>
      <c r="D17" s="25">
        <v>2011</v>
      </c>
      <c r="E17" s="25">
        <v>2012</v>
      </c>
      <c r="F17" s="25">
        <v>2013</v>
      </c>
      <c r="G17" s="25">
        <v>2014</v>
      </c>
      <c r="H17" s="25">
        <v>2015</v>
      </c>
      <c r="I17" s="26">
        <v>2016</v>
      </c>
    </row>
    <row r="18" spans="1:9" x14ac:dyDescent="0.2">
      <c r="A18" s="12" t="s">
        <v>16</v>
      </c>
      <c r="B18" s="23">
        <v>100</v>
      </c>
      <c r="C18" s="23">
        <v>100</v>
      </c>
      <c r="D18" s="23">
        <v>100</v>
      </c>
      <c r="E18" s="23">
        <v>100</v>
      </c>
      <c r="F18" s="23">
        <v>100</v>
      </c>
      <c r="G18" s="23">
        <v>100</v>
      </c>
      <c r="H18" s="23">
        <v>100</v>
      </c>
      <c r="I18" s="24">
        <v>100</v>
      </c>
    </row>
    <row r="19" spans="1:9" x14ac:dyDescent="0.2">
      <c r="A19" s="19" t="s">
        <v>11</v>
      </c>
      <c r="B19" s="21">
        <v>0.96275533640190114</v>
      </c>
      <c r="C19" s="21">
        <v>1.0390754849576673</v>
      </c>
      <c r="D19" s="21">
        <v>1.1908638733584487</v>
      </c>
      <c r="E19" s="21">
        <v>1.264805937335354</v>
      </c>
      <c r="F19" s="21">
        <v>1.3</v>
      </c>
      <c r="G19" s="21">
        <v>1.3423884282942318</v>
      </c>
      <c r="H19" s="21">
        <v>1.4693640066239986</v>
      </c>
      <c r="I19" s="22">
        <v>2.6450680455312581</v>
      </c>
    </row>
    <row r="20" spans="1:9" x14ac:dyDescent="0.2">
      <c r="A20" s="47" t="s">
        <v>8</v>
      </c>
      <c r="B20" s="48">
        <v>73.060694579681922</v>
      </c>
      <c r="C20" s="48">
        <v>71.685453569511537</v>
      </c>
      <c r="D20" s="48">
        <v>71.560161197466897</v>
      </c>
      <c r="E20" s="48">
        <v>69.246592954487014</v>
      </c>
      <c r="F20" s="48">
        <v>69.088876467300167</v>
      </c>
      <c r="G20" s="48">
        <v>70.90670170827859</v>
      </c>
      <c r="H20" s="48">
        <v>73.103868413036849</v>
      </c>
      <c r="I20" s="49">
        <v>77.600543017138975</v>
      </c>
    </row>
    <row r="21" spans="1:9" x14ac:dyDescent="0.2">
      <c r="A21" s="30" t="s">
        <v>7</v>
      </c>
      <c r="B21" s="50">
        <v>26.809477442388836</v>
      </c>
      <c r="C21" s="50">
        <v>28.234031132581855</v>
      </c>
      <c r="D21" s="50">
        <v>28.382268278641337</v>
      </c>
      <c r="E21" s="50">
        <v>30.67626639238879</v>
      </c>
      <c r="F21" s="50">
        <v>30.827277808831749</v>
      </c>
      <c r="G21" s="50">
        <v>29.067017082785807</v>
      </c>
      <c r="H21" s="50">
        <v>26.713371915930551</v>
      </c>
      <c r="I21" s="51">
        <v>22.348549126081792</v>
      </c>
    </row>
    <row r="22" spans="1:9" x14ac:dyDescent="0.2">
      <c r="A22" s="27" t="s">
        <v>9</v>
      </c>
      <c r="B22" s="41">
        <v>25.562544723907017</v>
      </c>
      <c r="C22" s="41">
        <v>27.821064843218402</v>
      </c>
      <c r="D22" s="41">
        <v>28.900901889133795</v>
      </c>
      <c r="E22" s="41">
        <v>29.965721124763402</v>
      </c>
      <c r="F22" s="41">
        <v>30.7</v>
      </c>
      <c r="G22" s="41">
        <v>30.318574704533429</v>
      </c>
      <c r="H22" s="41">
        <v>31.716868817974309</v>
      </c>
      <c r="I22" s="42">
        <v>34.896674925491041</v>
      </c>
    </row>
    <row r="23" spans="1:9" x14ac:dyDescent="0.2">
      <c r="A23" s="28" t="s">
        <v>8</v>
      </c>
      <c r="B23" s="43">
        <v>66.71352606808874</v>
      </c>
      <c r="C23" s="43">
        <v>65.288734300291694</v>
      </c>
      <c r="D23" s="43">
        <v>63.048274226070454</v>
      </c>
      <c r="E23" s="43">
        <v>63.235581410492955</v>
      </c>
      <c r="F23" s="43">
        <v>62.430475018342754</v>
      </c>
      <c r="G23" s="43">
        <v>62.517163536503062</v>
      </c>
      <c r="H23" s="43">
        <v>61.351866224511397</v>
      </c>
      <c r="I23" s="44">
        <v>63.099540818295239</v>
      </c>
    </row>
    <row r="24" spans="1:9" ht="15" thickBot="1" x14ac:dyDescent="0.25">
      <c r="A24" s="33" t="s">
        <v>7</v>
      </c>
      <c r="B24" s="45">
        <v>32.999205427541106</v>
      </c>
      <c r="C24" s="45">
        <v>34.514800076180549</v>
      </c>
      <c r="D24" s="45">
        <v>36.820068793737398</v>
      </c>
      <c r="E24" s="45">
        <v>36.604875295752024</v>
      </c>
      <c r="F24" s="45">
        <v>37.403848429622968</v>
      </c>
      <c r="G24" s="45">
        <v>37.18611091717284</v>
      </c>
      <c r="H24" s="45">
        <v>38.413885557045084</v>
      </c>
      <c r="I24" s="46">
        <v>36.778267971754538</v>
      </c>
    </row>
    <row r="25" spans="1:9" s="183" customFormat="1" ht="12" x14ac:dyDescent="0.2">
      <c r="A25" s="181" t="s">
        <v>79</v>
      </c>
    </row>
    <row r="26" spans="1:9" s="183" customFormat="1" ht="12" x14ac:dyDescent="0.2">
      <c r="A26" s="181" t="s">
        <v>6</v>
      </c>
    </row>
  </sheetData>
  <hyperlinks>
    <hyperlink ref="A1" location="Sommaire!A1" display="Retour sommaire"/>
  </hyperlinks>
  <pageMargins left="0.7" right="0.7" top="0.75" bottom="0.75" header="0.3" footer="0.3"/>
  <pageSetup paperSize="9" scale="6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baseColWidth="10" defaultRowHeight="12.75" x14ac:dyDescent="0.2"/>
  <cols>
    <col min="1" max="1" width="39.140625" style="66" customWidth="1"/>
    <col min="2" max="2" width="28.5703125" style="66" customWidth="1"/>
    <col min="3" max="5" width="16.5703125" style="67" customWidth="1"/>
    <col min="6" max="8" width="16.5703125" style="66" customWidth="1"/>
    <col min="9" max="10" width="11.42578125" style="66"/>
    <col min="11" max="13" width="11.42578125" style="67"/>
    <col min="14" max="16384" width="11.42578125" style="66"/>
  </cols>
  <sheetData>
    <row r="1" spans="1:8" s="190" customFormat="1" ht="15" x14ac:dyDescent="0.25">
      <c r="A1" s="189" t="s">
        <v>296</v>
      </c>
    </row>
    <row r="2" spans="1:8" s="190" customFormat="1" x14ac:dyDescent="0.2"/>
    <row r="3" spans="1:8" ht="15" customHeight="1" x14ac:dyDescent="0.2">
      <c r="A3" s="187" t="s">
        <v>299</v>
      </c>
      <c r="B3" s="65"/>
      <c r="C3" s="65"/>
      <c r="D3" s="65"/>
      <c r="E3" s="65"/>
      <c r="F3" s="65"/>
      <c r="G3" s="65"/>
      <c r="H3" s="65"/>
    </row>
    <row r="4" spans="1:8" x14ac:dyDescent="0.2">
      <c r="C4" s="66"/>
      <c r="D4" s="66"/>
      <c r="E4" s="66"/>
    </row>
    <row r="5" spans="1:8" x14ac:dyDescent="0.2">
      <c r="A5" s="61"/>
      <c r="B5" s="62"/>
      <c r="C5" s="424" t="s">
        <v>81</v>
      </c>
      <c r="D5" s="425"/>
      <c r="E5" s="426"/>
      <c r="F5" s="424" t="s">
        <v>80</v>
      </c>
      <c r="G5" s="425"/>
      <c r="H5" s="426"/>
    </row>
    <row r="6" spans="1:8" x14ac:dyDescent="0.2">
      <c r="A6" s="63"/>
      <c r="B6" s="64" t="s">
        <v>83</v>
      </c>
      <c r="C6" s="91" t="s">
        <v>77</v>
      </c>
      <c r="D6" s="92" t="s">
        <v>76</v>
      </c>
      <c r="E6" s="93" t="s">
        <v>75</v>
      </c>
      <c r="F6" s="91" t="s">
        <v>77</v>
      </c>
      <c r="G6" s="92" t="s">
        <v>76</v>
      </c>
      <c r="H6" s="93" t="s">
        <v>75</v>
      </c>
    </row>
    <row r="7" spans="1:8" x14ac:dyDescent="0.2">
      <c r="A7" s="68" t="s">
        <v>74</v>
      </c>
      <c r="B7" s="77" t="s">
        <v>73</v>
      </c>
      <c r="C7" s="115">
        <v>11.5</v>
      </c>
      <c r="D7" s="116">
        <v>16.899999999999999</v>
      </c>
      <c r="E7" s="117">
        <v>14</v>
      </c>
      <c r="F7" s="115" t="s">
        <v>57</v>
      </c>
      <c r="G7" s="116" t="s">
        <v>72</v>
      </c>
      <c r="H7" s="117" t="s">
        <v>71</v>
      </c>
    </row>
    <row r="8" spans="1:8" x14ac:dyDescent="0.2">
      <c r="A8" s="70"/>
      <c r="B8" s="78" t="s">
        <v>70</v>
      </c>
      <c r="C8" s="118">
        <v>19.100000000000001</v>
      </c>
      <c r="D8" s="119">
        <v>20.5</v>
      </c>
      <c r="E8" s="120">
        <v>19.7</v>
      </c>
      <c r="F8" s="118" t="s">
        <v>69</v>
      </c>
      <c r="G8" s="119" t="s">
        <v>68</v>
      </c>
      <c r="H8" s="120" t="s">
        <v>67</v>
      </c>
    </row>
    <row r="9" spans="1:8" ht="25.5" x14ac:dyDescent="0.2">
      <c r="A9" s="72"/>
      <c r="B9" s="79" t="s">
        <v>66</v>
      </c>
      <c r="C9" s="121">
        <v>13</v>
      </c>
      <c r="D9" s="122">
        <v>17.5</v>
      </c>
      <c r="E9" s="123">
        <v>15.1</v>
      </c>
      <c r="F9" s="121" t="s">
        <v>65</v>
      </c>
      <c r="G9" s="122" t="s">
        <v>64</v>
      </c>
      <c r="H9" s="123" t="s">
        <v>22</v>
      </c>
    </row>
    <row r="10" spans="1:8" x14ac:dyDescent="0.2">
      <c r="A10" s="68" t="s">
        <v>63</v>
      </c>
      <c r="B10" s="77" t="s">
        <v>62</v>
      </c>
      <c r="C10" s="115">
        <v>11.6</v>
      </c>
      <c r="D10" s="116">
        <v>11.7</v>
      </c>
      <c r="E10" s="117">
        <v>11.6</v>
      </c>
      <c r="F10" s="115" t="s">
        <v>61</v>
      </c>
      <c r="G10" s="116" t="s">
        <v>60</v>
      </c>
      <c r="H10" s="117" t="s">
        <v>59</v>
      </c>
    </row>
    <row r="11" spans="1:8" x14ac:dyDescent="0.2">
      <c r="A11" s="70"/>
      <c r="B11" s="78" t="s">
        <v>58</v>
      </c>
      <c r="C11" s="118">
        <v>6.7</v>
      </c>
      <c r="D11" s="119">
        <v>6.3</v>
      </c>
      <c r="E11" s="120">
        <v>6.6</v>
      </c>
      <c r="F11" s="118" t="s">
        <v>57</v>
      </c>
      <c r="G11" s="119" t="s">
        <v>56</v>
      </c>
      <c r="H11" s="120" t="s">
        <v>56</v>
      </c>
    </row>
    <row r="12" spans="1:8" x14ac:dyDescent="0.2">
      <c r="A12" s="70"/>
      <c r="B12" s="78" t="s">
        <v>55</v>
      </c>
      <c r="C12" s="118">
        <v>4.9000000000000004</v>
      </c>
      <c r="D12" s="119">
        <v>5.7</v>
      </c>
      <c r="E12" s="120">
        <v>5.2</v>
      </c>
      <c r="F12" s="118" t="s">
        <v>54</v>
      </c>
      <c r="G12" s="119" t="s">
        <v>53</v>
      </c>
      <c r="H12" s="120" t="s">
        <v>52</v>
      </c>
    </row>
    <row r="13" spans="1:8" x14ac:dyDescent="0.2">
      <c r="A13" s="70"/>
      <c r="B13" s="78" t="s">
        <v>51</v>
      </c>
      <c r="C13" s="118">
        <v>10.1</v>
      </c>
      <c r="D13" s="119">
        <v>10.4</v>
      </c>
      <c r="E13" s="120">
        <v>10.199999999999999</v>
      </c>
      <c r="F13" s="118" t="s">
        <v>50</v>
      </c>
      <c r="G13" s="119" t="s">
        <v>49</v>
      </c>
      <c r="H13" s="120" t="s">
        <v>48</v>
      </c>
    </row>
    <row r="14" spans="1:8" x14ac:dyDescent="0.2">
      <c r="A14" s="70"/>
      <c r="B14" s="78" t="s">
        <v>47</v>
      </c>
      <c r="C14" s="118">
        <v>13.8</v>
      </c>
      <c r="D14" s="119">
        <v>12.6</v>
      </c>
      <c r="E14" s="120">
        <v>13.3</v>
      </c>
      <c r="F14" s="118" t="s">
        <v>46</v>
      </c>
      <c r="G14" s="119" t="s">
        <v>45</v>
      </c>
      <c r="H14" s="120" t="s">
        <v>44</v>
      </c>
    </row>
    <row r="15" spans="1:8" ht="25.5" x14ac:dyDescent="0.2">
      <c r="A15" s="72"/>
      <c r="B15" s="79" t="s">
        <v>43</v>
      </c>
      <c r="C15" s="121">
        <v>11</v>
      </c>
      <c r="D15" s="122">
        <v>11</v>
      </c>
      <c r="E15" s="123">
        <v>11</v>
      </c>
      <c r="F15" s="121" t="s">
        <v>41</v>
      </c>
      <c r="G15" s="122" t="s">
        <v>42</v>
      </c>
      <c r="H15" s="123" t="s">
        <v>41</v>
      </c>
    </row>
    <row r="16" spans="1:8" x14ac:dyDescent="0.2">
      <c r="A16" s="68" t="s">
        <v>40</v>
      </c>
      <c r="B16" s="77" t="s">
        <v>39</v>
      </c>
      <c r="C16" s="115">
        <v>20.5</v>
      </c>
      <c r="D16" s="116">
        <v>16.399999999999999</v>
      </c>
      <c r="E16" s="117">
        <v>19.5</v>
      </c>
      <c r="F16" s="115" t="s">
        <v>38</v>
      </c>
      <c r="G16" s="116" t="s">
        <v>37</v>
      </c>
      <c r="H16" s="117" t="s">
        <v>36</v>
      </c>
    </row>
    <row r="17" spans="1:13" ht="25.5" x14ac:dyDescent="0.2">
      <c r="A17" s="70"/>
      <c r="B17" s="78" t="s">
        <v>35</v>
      </c>
      <c r="C17" s="118">
        <v>18.3</v>
      </c>
      <c r="D17" s="119">
        <v>13.6</v>
      </c>
      <c r="E17" s="120">
        <v>17.7</v>
      </c>
      <c r="F17" s="118" t="s">
        <v>34</v>
      </c>
      <c r="G17" s="119" t="s">
        <v>33</v>
      </c>
      <c r="H17" s="120" t="s">
        <v>32</v>
      </c>
    </row>
    <row r="18" spans="1:13" ht="25.5" x14ac:dyDescent="0.2">
      <c r="A18" s="70"/>
      <c r="B18" s="78" t="s">
        <v>31</v>
      </c>
      <c r="C18" s="118">
        <v>16.3</v>
      </c>
      <c r="D18" s="119">
        <v>13.1</v>
      </c>
      <c r="E18" s="120">
        <v>15.2</v>
      </c>
      <c r="F18" s="118" t="s">
        <v>30</v>
      </c>
      <c r="G18" s="119" t="s">
        <v>29</v>
      </c>
      <c r="H18" s="120" t="s">
        <v>28</v>
      </c>
    </row>
    <row r="19" spans="1:13" ht="25.5" x14ac:dyDescent="0.2">
      <c r="A19" s="72"/>
      <c r="B19" s="79" t="s">
        <v>27</v>
      </c>
      <c r="C19" s="121">
        <v>20.2</v>
      </c>
      <c r="D19" s="122">
        <v>16.100000000000001</v>
      </c>
      <c r="E19" s="123">
        <v>19.3</v>
      </c>
      <c r="F19" s="121" t="s">
        <v>26</v>
      </c>
      <c r="G19" s="122" t="s">
        <v>25</v>
      </c>
      <c r="H19" s="123" t="s">
        <v>24</v>
      </c>
    </row>
    <row r="20" spans="1:13" ht="38.25" x14ac:dyDescent="0.2">
      <c r="A20" s="74" t="s">
        <v>84</v>
      </c>
      <c r="B20" s="80"/>
      <c r="C20" s="124">
        <v>14.2</v>
      </c>
      <c r="D20" s="125">
        <v>15</v>
      </c>
      <c r="E20" s="126">
        <v>14.6</v>
      </c>
      <c r="F20" s="124" t="s">
        <v>23</v>
      </c>
      <c r="G20" s="125" t="s">
        <v>22</v>
      </c>
      <c r="H20" s="126" t="s">
        <v>21</v>
      </c>
    </row>
    <row r="21" spans="1:13" s="185" customFormat="1" ht="12" x14ac:dyDescent="0.2">
      <c r="A21" s="184" t="s">
        <v>20</v>
      </c>
      <c r="B21" s="183"/>
      <c r="C21" s="183"/>
      <c r="D21" s="183"/>
      <c r="E21" s="183"/>
      <c r="F21" s="183"/>
      <c r="G21" s="183"/>
      <c r="H21" s="183"/>
      <c r="K21" s="186"/>
      <c r="L21" s="186"/>
      <c r="M21" s="186"/>
    </row>
    <row r="22" spans="1:13" s="185" customFormat="1" ht="12" x14ac:dyDescent="0.2">
      <c r="A22" s="184" t="s">
        <v>19</v>
      </c>
      <c r="B22" s="183"/>
      <c r="C22" s="183"/>
      <c r="D22" s="183"/>
      <c r="E22" s="183"/>
      <c r="F22" s="183"/>
      <c r="G22" s="183"/>
      <c r="H22" s="183"/>
      <c r="K22" s="186"/>
      <c r="L22" s="186"/>
      <c r="M22" s="186"/>
    </row>
  </sheetData>
  <mergeCells count="2">
    <mergeCell ref="F5:H5"/>
    <mergeCell ref="C5:E5"/>
  </mergeCells>
  <hyperlinks>
    <hyperlink ref="A1" location="Sommaire!A1" display="Retour sommaire"/>
  </hyperlinks>
  <pageMargins left="0.7" right="0.7" top="0.75" bottom="0.75" header="0.3" footer="0.3"/>
  <pageSetup paperSize="9" scale="5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/>
  </sheetViews>
  <sheetFormatPr baseColWidth="10" defaultColWidth="11.42578125" defaultRowHeight="12" x14ac:dyDescent="0.2"/>
  <cols>
    <col min="1" max="1" width="30.42578125" style="82" customWidth="1"/>
    <col min="2" max="2" width="43.42578125" style="82" customWidth="1"/>
    <col min="3" max="8" width="16.5703125" style="82" customWidth="1"/>
    <col min="9" max="16384" width="11.42578125" style="82"/>
  </cols>
  <sheetData>
    <row r="1" spans="1:8" s="190" customFormat="1" ht="15" x14ac:dyDescent="0.25">
      <c r="A1" s="189" t="s">
        <v>296</v>
      </c>
    </row>
    <row r="2" spans="1:8" s="190" customFormat="1" ht="12.75" x14ac:dyDescent="0.2"/>
    <row r="3" spans="1:8" s="81" customFormat="1" ht="15.75" x14ac:dyDescent="0.2">
      <c r="A3" s="434" t="s">
        <v>300</v>
      </c>
      <c r="B3" s="434"/>
      <c r="C3" s="434"/>
      <c r="D3" s="434"/>
      <c r="E3" s="434"/>
      <c r="F3" s="427"/>
      <c r="G3" s="427"/>
      <c r="H3" s="427"/>
    </row>
    <row r="5" spans="1:8" ht="12" customHeight="1" x14ac:dyDescent="0.2">
      <c r="A5" s="127"/>
      <c r="B5" s="128"/>
      <c r="C5" s="428" t="s">
        <v>151</v>
      </c>
      <c r="D5" s="429"/>
      <c r="E5" s="430"/>
      <c r="F5" s="428" t="s">
        <v>80</v>
      </c>
      <c r="G5" s="429"/>
      <c r="H5" s="430"/>
    </row>
    <row r="6" spans="1:8" ht="12" customHeight="1" x14ac:dyDescent="0.2">
      <c r="A6" s="129"/>
      <c r="B6" s="96" t="s">
        <v>83</v>
      </c>
      <c r="C6" s="94" t="s">
        <v>77</v>
      </c>
      <c r="D6" s="95" t="s">
        <v>76</v>
      </c>
      <c r="E6" s="96" t="s">
        <v>75</v>
      </c>
      <c r="F6" s="130" t="s">
        <v>77</v>
      </c>
      <c r="G6" s="131" t="s">
        <v>76</v>
      </c>
      <c r="H6" s="132" t="s">
        <v>75</v>
      </c>
    </row>
    <row r="7" spans="1:8" x14ac:dyDescent="0.2">
      <c r="A7" s="435" t="s">
        <v>74</v>
      </c>
      <c r="B7" s="83" t="s">
        <v>109</v>
      </c>
      <c r="C7" s="97">
        <v>7.8</v>
      </c>
      <c r="D7" s="98">
        <v>6</v>
      </c>
      <c r="E7" s="99">
        <v>7.1</v>
      </c>
      <c r="F7" s="97" t="s">
        <v>148</v>
      </c>
      <c r="G7" s="98" t="s">
        <v>107</v>
      </c>
      <c r="H7" s="99" t="s">
        <v>106</v>
      </c>
    </row>
    <row r="8" spans="1:8" x14ac:dyDescent="0.2">
      <c r="A8" s="436"/>
      <c r="B8" s="84" t="s">
        <v>105</v>
      </c>
      <c r="C8" s="100">
        <v>42.5</v>
      </c>
      <c r="D8" s="101">
        <v>36.9</v>
      </c>
      <c r="E8" s="102">
        <v>37.799999999999997</v>
      </c>
      <c r="F8" s="100" t="s">
        <v>104</v>
      </c>
      <c r="G8" s="101" t="s">
        <v>103</v>
      </c>
      <c r="H8" s="102" t="s">
        <v>102</v>
      </c>
    </row>
    <row r="9" spans="1:8" ht="12" customHeight="1" x14ac:dyDescent="0.2">
      <c r="A9" s="436"/>
      <c r="B9" s="84" t="s">
        <v>101</v>
      </c>
      <c r="C9" s="100">
        <v>29.6</v>
      </c>
      <c r="D9" s="101">
        <v>37.4</v>
      </c>
      <c r="E9" s="102">
        <v>32.700000000000003</v>
      </c>
      <c r="F9" s="100" t="s">
        <v>147</v>
      </c>
      <c r="G9" s="101" t="s">
        <v>146</v>
      </c>
      <c r="H9" s="102" t="s">
        <v>145</v>
      </c>
    </row>
    <row r="10" spans="1:8" x14ac:dyDescent="0.2">
      <c r="A10" s="436"/>
      <c r="B10" s="84" t="s">
        <v>97</v>
      </c>
      <c r="C10" s="103">
        <v>9</v>
      </c>
      <c r="D10" s="104">
        <v>5</v>
      </c>
      <c r="E10" s="102">
        <v>7.5</v>
      </c>
      <c r="F10" s="100" t="s">
        <v>144</v>
      </c>
      <c r="G10" s="101" t="s">
        <v>143</v>
      </c>
      <c r="H10" s="102" t="s">
        <v>46</v>
      </c>
    </row>
    <row r="11" spans="1:8" x14ac:dyDescent="0.2">
      <c r="A11" s="436"/>
      <c r="B11" s="85" t="s">
        <v>82</v>
      </c>
      <c r="C11" s="105">
        <v>13</v>
      </c>
      <c r="D11" s="106">
        <v>17.5</v>
      </c>
      <c r="E11" s="107">
        <v>15.1</v>
      </c>
      <c r="F11" s="113" t="s">
        <v>65</v>
      </c>
      <c r="G11" s="106" t="s">
        <v>64</v>
      </c>
      <c r="H11" s="107" t="s">
        <v>22</v>
      </c>
    </row>
    <row r="12" spans="1:8" x14ac:dyDescent="0.2">
      <c r="A12" s="436"/>
      <c r="B12" s="84" t="s">
        <v>94</v>
      </c>
      <c r="C12" s="100">
        <v>32.200000000000003</v>
      </c>
      <c r="D12" s="101">
        <v>55.7</v>
      </c>
      <c r="E12" s="102">
        <v>36.9</v>
      </c>
      <c r="F12" s="100" t="s">
        <v>142</v>
      </c>
      <c r="G12" s="101" t="s">
        <v>141</v>
      </c>
      <c r="H12" s="102" t="s">
        <v>140</v>
      </c>
    </row>
    <row r="13" spans="1:8" x14ac:dyDescent="0.2">
      <c r="A13" s="436"/>
      <c r="B13" s="86" t="s">
        <v>90</v>
      </c>
      <c r="C13" s="108">
        <v>14</v>
      </c>
      <c r="D13" s="109">
        <v>18.2</v>
      </c>
      <c r="E13" s="110">
        <v>15.9</v>
      </c>
      <c r="F13" s="114" t="s">
        <v>33</v>
      </c>
      <c r="G13" s="109" t="s">
        <v>139</v>
      </c>
      <c r="H13" s="110" t="s">
        <v>138</v>
      </c>
    </row>
    <row r="14" spans="1:8" x14ac:dyDescent="0.2">
      <c r="A14" s="435" t="s">
        <v>63</v>
      </c>
      <c r="B14" s="83" t="s">
        <v>109</v>
      </c>
      <c r="C14" s="97">
        <v>5.7</v>
      </c>
      <c r="D14" s="98">
        <v>6.4</v>
      </c>
      <c r="E14" s="99">
        <v>6</v>
      </c>
      <c r="F14" s="97" t="s">
        <v>137</v>
      </c>
      <c r="G14" s="98" t="s">
        <v>136</v>
      </c>
      <c r="H14" s="99" t="s">
        <v>135</v>
      </c>
    </row>
    <row r="15" spans="1:8" ht="12" customHeight="1" x14ac:dyDescent="0.2">
      <c r="A15" s="436"/>
      <c r="B15" s="84" t="s">
        <v>101</v>
      </c>
      <c r="C15" s="100">
        <v>29.4</v>
      </c>
      <c r="D15" s="101">
        <v>30.4</v>
      </c>
      <c r="E15" s="102">
        <v>29.8</v>
      </c>
      <c r="F15" s="100" t="s">
        <v>134</v>
      </c>
      <c r="G15" s="101" t="s">
        <v>133</v>
      </c>
      <c r="H15" s="102" t="s">
        <v>132</v>
      </c>
    </row>
    <row r="16" spans="1:8" x14ac:dyDescent="0.2">
      <c r="A16" s="436"/>
      <c r="B16" s="84" t="s">
        <v>97</v>
      </c>
      <c r="C16" s="100">
        <v>10.6</v>
      </c>
      <c r="D16" s="101">
        <v>62.4</v>
      </c>
      <c r="E16" s="102">
        <v>17.899999999999999</v>
      </c>
      <c r="F16" s="100" t="s">
        <v>131</v>
      </c>
      <c r="G16" s="101" t="s">
        <v>130</v>
      </c>
      <c r="H16" s="102" t="s">
        <v>129</v>
      </c>
    </row>
    <row r="17" spans="1:8" x14ac:dyDescent="0.2">
      <c r="A17" s="436"/>
      <c r="B17" s="85" t="s">
        <v>82</v>
      </c>
      <c r="C17" s="105">
        <v>11</v>
      </c>
      <c r="D17" s="111">
        <v>11</v>
      </c>
      <c r="E17" s="112">
        <v>11</v>
      </c>
      <c r="F17" s="113" t="s">
        <v>41</v>
      </c>
      <c r="G17" s="106" t="s">
        <v>42</v>
      </c>
      <c r="H17" s="107" t="s">
        <v>41</v>
      </c>
    </row>
    <row r="18" spans="1:8" x14ac:dyDescent="0.2">
      <c r="A18" s="436"/>
      <c r="B18" s="84" t="s">
        <v>94</v>
      </c>
      <c r="C18" s="100">
        <v>46.5</v>
      </c>
      <c r="D18" s="101">
        <v>53.8</v>
      </c>
      <c r="E18" s="102">
        <v>50.1</v>
      </c>
      <c r="F18" s="100" t="s">
        <v>128</v>
      </c>
      <c r="G18" s="101" t="s">
        <v>127</v>
      </c>
      <c r="H18" s="102" t="s">
        <v>126</v>
      </c>
    </row>
    <row r="19" spans="1:8" x14ac:dyDescent="0.2">
      <c r="A19" s="436"/>
      <c r="B19" s="85" t="s">
        <v>90</v>
      </c>
      <c r="C19" s="113">
        <v>12.1</v>
      </c>
      <c r="D19" s="111">
        <v>13</v>
      </c>
      <c r="E19" s="107">
        <v>12.4</v>
      </c>
      <c r="F19" s="113" t="s">
        <v>125</v>
      </c>
      <c r="G19" s="106" t="s">
        <v>124</v>
      </c>
      <c r="H19" s="107" t="s">
        <v>123</v>
      </c>
    </row>
    <row r="20" spans="1:8" x14ac:dyDescent="0.2">
      <c r="A20" s="435" t="s">
        <v>40</v>
      </c>
      <c r="B20" s="83" t="s">
        <v>109</v>
      </c>
      <c r="C20" s="97">
        <v>13.4</v>
      </c>
      <c r="D20" s="98">
        <v>9.1</v>
      </c>
      <c r="E20" s="99">
        <v>12.5</v>
      </c>
      <c r="F20" s="97" t="s">
        <v>122</v>
      </c>
      <c r="G20" s="98" t="s">
        <v>121</v>
      </c>
      <c r="H20" s="99" t="s">
        <v>56</v>
      </c>
    </row>
    <row r="21" spans="1:8" ht="12" customHeight="1" x14ac:dyDescent="0.2">
      <c r="A21" s="436"/>
      <c r="B21" s="84" t="s">
        <v>101</v>
      </c>
      <c r="C21" s="100">
        <v>44.9</v>
      </c>
      <c r="D21" s="101">
        <v>36.6</v>
      </c>
      <c r="E21" s="102">
        <v>43.1</v>
      </c>
      <c r="F21" s="100" t="s">
        <v>120</v>
      </c>
      <c r="G21" s="101" t="s">
        <v>119</v>
      </c>
      <c r="H21" s="102" t="s">
        <v>118</v>
      </c>
    </row>
    <row r="22" spans="1:8" x14ac:dyDescent="0.2">
      <c r="A22" s="436"/>
      <c r="B22" s="84" t="s">
        <v>97</v>
      </c>
      <c r="C22" s="100">
        <v>32.6</v>
      </c>
      <c r="D22" s="101">
        <v>20.6</v>
      </c>
      <c r="E22" s="102">
        <v>26.8</v>
      </c>
      <c r="F22" s="100" t="s">
        <v>117</v>
      </c>
      <c r="G22" s="101" t="s">
        <v>116</v>
      </c>
      <c r="H22" s="102" t="s">
        <v>115</v>
      </c>
    </row>
    <row r="23" spans="1:8" x14ac:dyDescent="0.2">
      <c r="A23" s="436"/>
      <c r="B23" s="85" t="s">
        <v>82</v>
      </c>
      <c r="C23" s="113">
        <v>20.2</v>
      </c>
      <c r="D23" s="106">
        <v>16.100000000000001</v>
      </c>
      <c r="E23" s="107">
        <v>19.3</v>
      </c>
      <c r="F23" s="113" t="s">
        <v>26</v>
      </c>
      <c r="G23" s="106" t="s">
        <v>25</v>
      </c>
      <c r="H23" s="107" t="s">
        <v>24</v>
      </c>
    </row>
    <row r="24" spans="1:8" x14ac:dyDescent="0.2">
      <c r="A24" s="436"/>
      <c r="B24" s="84" t="s">
        <v>94</v>
      </c>
      <c r="C24" s="100">
        <v>47.5</v>
      </c>
      <c r="D24" s="101">
        <v>53.5</v>
      </c>
      <c r="E24" s="102">
        <v>48.7</v>
      </c>
      <c r="F24" s="100" t="s">
        <v>114</v>
      </c>
      <c r="G24" s="101" t="s">
        <v>113</v>
      </c>
      <c r="H24" s="102" t="s">
        <v>112</v>
      </c>
    </row>
    <row r="25" spans="1:8" x14ac:dyDescent="0.2">
      <c r="A25" s="436"/>
      <c r="B25" s="85" t="s">
        <v>90</v>
      </c>
      <c r="C25" s="113">
        <v>20.7</v>
      </c>
      <c r="D25" s="106">
        <v>16.7</v>
      </c>
      <c r="E25" s="107">
        <v>19.8</v>
      </c>
      <c r="F25" s="113" t="s">
        <v>111</v>
      </c>
      <c r="G25" s="106" t="s">
        <v>110</v>
      </c>
      <c r="H25" s="107" t="s">
        <v>69</v>
      </c>
    </row>
    <row r="26" spans="1:8" x14ac:dyDescent="0.2">
      <c r="A26" s="431" t="s">
        <v>152</v>
      </c>
      <c r="B26" s="87" t="s">
        <v>109</v>
      </c>
      <c r="C26" s="97">
        <v>8.6</v>
      </c>
      <c r="D26" s="98">
        <v>6.5</v>
      </c>
      <c r="E26" s="99">
        <v>7.9</v>
      </c>
      <c r="F26" s="97" t="s">
        <v>108</v>
      </c>
      <c r="G26" s="98" t="s">
        <v>107</v>
      </c>
      <c r="H26" s="99" t="s">
        <v>106</v>
      </c>
    </row>
    <row r="27" spans="1:8" x14ac:dyDescent="0.2">
      <c r="A27" s="432"/>
      <c r="B27" s="88" t="s">
        <v>105</v>
      </c>
      <c r="C27" s="100">
        <v>42.5</v>
      </c>
      <c r="D27" s="101">
        <v>36.9</v>
      </c>
      <c r="E27" s="102">
        <v>37.799999999999997</v>
      </c>
      <c r="F27" s="100" t="s">
        <v>104</v>
      </c>
      <c r="G27" s="101" t="s">
        <v>103</v>
      </c>
      <c r="H27" s="102" t="s">
        <v>102</v>
      </c>
    </row>
    <row r="28" spans="1:8" ht="12" customHeight="1" x14ac:dyDescent="0.2">
      <c r="A28" s="432"/>
      <c r="B28" s="88" t="s">
        <v>101</v>
      </c>
      <c r="C28" s="100">
        <v>33.4</v>
      </c>
      <c r="D28" s="101">
        <v>34.6</v>
      </c>
      <c r="E28" s="102">
        <v>33.799999999999997</v>
      </c>
      <c r="F28" s="100" t="s">
        <v>100</v>
      </c>
      <c r="G28" s="101" t="s">
        <v>99</v>
      </c>
      <c r="H28" s="102" t="s">
        <v>98</v>
      </c>
    </row>
    <row r="29" spans="1:8" x14ac:dyDescent="0.2">
      <c r="A29" s="432"/>
      <c r="B29" s="88" t="s">
        <v>97</v>
      </c>
      <c r="C29" s="100">
        <v>15.8</v>
      </c>
      <c r="D29" s="101">
        <v>15.6</v>
      </c>
      <c r="E29" s="102">
        <v>15.7</v>
      </c>
      <c r="F29" s="100" t="s">
        <v>96</v>
      </c>
      <c r="G29" s="101" t="s">
        <v>95</v>
      </c>
      <c r="H29" s="102" t="s">
        <v>32</v>
      </c>
    </row>
    <row r="30" spans="1:8" x14ac:dyDescent="0.2">
      <c r="A30" s="432"/>
      <c r="B30" s="89" t="s">
        <v>82</v>
      </c>
      <c r="C30" s="113">
        <v>14.2</v>
      </c>
      <c r="D30" s="111">
        <v>15</v>
      </c>
      <c r="E30" s="107">
        <v>14.6</v>
      </c>
      <c r="F30" s="113" t="s">
        <v>23</v>
      </c>
      <c r="G30" s="106" t="s">
        <v>22</v>
      </c>
      <c r="H30" s="107" t="s">
        <v>21</v>
      </c>
    </row>
    <row r="31" spans="1:8" x14ac:dyDescent="0.2">
      <c r="A31" s="432"/>
      <c r="B31" s="88" t="s">
        <v>94</v>
      </c>
      <c r="C31" s="100">
        <v>38.299999999999997</v>
      </c>
      <c r="D31" s="101">
        <v>53.8</v>
      </c>
      <c r="E31" s="102">
        <v>43.4</v>
      </c>
      <c r="F31" s="100" t="s">
        <v>93</v>
      </c>
      <c r="G31" s="101" t="s">
        <v>92</v>
      </c>
      <c r="H31" s="102" t="s">
        <v>91</v>
      </c>
    </row>
    <row r="32" spans="1:8" x14ac:dyDescent="0.2">
      <c r="A32" s="433"/>
      <c r="B32" s="90" t="s">
        <v>90</v>
      </c>
      <c r="C32" s="114">
        <v>15.1</v>
      </c>
      <c r="D32" s="109">
        <v>16.100000000000001</v>
      </c>
      <c r="E32" s="110">
        <v>15.5</v>
      </c>
      <c r="F32" s="114" t="s">
        <v>89</v>
      </c>
      <c r="G32" s="109" t="s">
        <v>88</v>
      </c>
      <c r="H32" s="110" t="s">
        <v>87</v>
      </c>
    </row>
    <row r="33" spans="1:1" s="81" customFormat="1" ht="12" customHeight="1" x14ac:dyDescent="0.2">
      <c r="A33" s="184" t="s">
        <v>86</v>
      </c>
    </row>
    <row r="34" spans="1:1" s="81" customFormat="1" ht="12" customHeight="1" x14ac:dyDescent="0.2">
      <c r="A34" s="184" t="s">
        <v>85</v>
      </c>
    </row>
  </sheetData>
  <mergeCells count="8">
    <mergeCell ref="F3:H3"/>
    <mergeCell ref="F5:H5"/>
    <mergeCell ref="A26:A32"/>
    <mergeCell ref="A3:E3"/>
    <mergeCell ref="C5:E5"/>
    <mergeCell ref="A7:A13"/>
    <mergeCell ref="A14:A19"/>
    <mergeCell ref="A20:A25"/>
  </mergeCells>
  <hyperlinks>
    <hyperlink ref="A1" location="Sommaire!A1" display="Retour sommaire"/>
  </hyperlinks>
  <pageMargins left="0.7" right="0.7" top="0.75" bottom="0.75" header="0.3" footer="0.3"/>
  <pageSetup paperSize="9"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Normal="100" workbookViewId="0"/>
  </sheetViews>
  <sheetFormatPr baseColWidth="10" defaultColWidth="10.7109375" defaultRowHeight="12.75" x14ac:dyDescent="0.2"/>
  <cols>
    <col min="1" max="1" width="26.5703125" style="151" bestFit="1" customWidth="1"/>
    <col min="2" max="13" width="12.5703125" style="67" customWidth="1"/>
    <col min="14" max="16384" width="10.7109375" style="67"/>
  </cols>
  <sheetData>
    <row r="1" spans="1:13" s="190" customFormat="1" ht="15" x14ac:dyDescent="0.25">
      <c r="A1" s="189" t="s">
        <v>296</v>
      </c>
    </row>
    <row r="2" spans="1:13" s="190" customFormat="1" x14ac:dyDescent="0.2"/>
    <row r="3" spans="1:13" ht="32.25" customHeight="1" x14ac:dyDescent="0.2">
      <c r="A3" s="437" t="s">
        <v>301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5" spans="1:13" ht="25.5" customHeight="1" x14ac:dyDescent="0.2">
      <c r="A5" s="178"/>
      <c r="B5" s="438" t="s">
        <v>289</v>
      </c>
      <c r="C5" s="438"/>
      <c r="D5" s="439"/>
      <c r="E5" s="440" t="s">
        <v>63</v>
      </c>
      <c r="F5" s="438"/>
      <c r="G5" s="439"/>
      <c r="H5" s="440" t="s">
        <v>40</v>
      </c>
      <c r="I5" s="438"/>
      <c r="J5" s="439"/>
      <c r="K5" s="440" t="s">
        <v>290</v>
      </c>
      <c r="L5" s="438"/>
      <c r="M5" s="439"/>
    </row>
    <row r="6" spans="1:13" x14ac:dyDescent="0.2">
      <c r="A6" s="179" t="s">
        <v>83</v>
      </c>
      <c r="B6" s="144" t="s">
        <v>77</v>
      </c>
      <c r="C6" s="145" t="s">
        <v>76</v>
      </c>
      <c r="D6" s="169" t="s">
        <v>75</v>
      </c>
      <c r="E6" s="144" t="s">
        <v>77</v>
      </c>
      <c r="F6" s="145" t="s">
        <v>76</v>
      </c>
      <c r="G6" s="169" t="s">
        <v>75</v>
      </c>
      <c r="H6" s="144" t="s">
        <v>77</v>
      </c>
      <c r="I6" s="145" t="s">
        <v>76</v>
      </c>
      <c r="J6" s="169" t="s">
        <v>75</v>
      </c>
      <c r="K6" s="144" t="s">
        <v>77</v>
      </c>
      <c r="L6" s="145" t="s">
        <v>76</v>
      </c>
      <c r="M6" s="169" t="s">
        <v>75</v>
      </c>
    </row>
    <row r="7" spans="1:13" x14ac:dyDescent="0.2">
      <c r="A7" s="146" t="s">
        <v>282</v>
      </c>
      <c r="B7" s="170" t="s">
        <v>179</v>
      </c>
      <c r="C7" s="170" t="s">
        <v>65</v>
      </c>
      <c r="D7" s="171" t="s">
        <v>161</v>
      </c>
      <c r="E7" s="170" t="s">
        <v>209</v>
      </c>
      <c r="F7" s="170" t="s">
        <v>210</v>
      </c>
      <c r="G7" s="171" t="s">
        <v>265</v>
      </c>
      <c r="H7" s="170" t="s">
        <v>281</v>
      </c>
      <c r="I7" s="170" t="s">
        <v>95</v>
      </c>
      <c r="J7" s="171" t="s">
        <v>280</v>
      </c>
      <c r="K7" s="170" t="s">
        <v>275</v>
      </c>
      <c r="L7" s="170" t="s">
        <v>29</v>
      </c>
      <c r="M7" s="171" t="s">
        <v>247</v>
      </c>
    </row>
    <row r="8" spans="1:13" x14ac:dyDescent="0.2">
      <c r="A8" s="147" t="s">
        <v>279</v>
      </c>
      <c r="B8" s="172" t="s">
        <v>144</v>
      </c>
      <c r="C8" s="172" t="s">
        <v>219</v>
      </c>
      <c r="D8" s="173" t="s">
        <v>41</v>
      </c>
      <c r="E8" s="172" t="s">
        <v>44</v>
      </c>
      <c r="F8" s="172" t="s">
        <v>176</v>
      </c>
      <c r="G8" s="173" t="s">
        <v>214</v>
      </c>
      <c r="H8" s="172" t="s">
        <v>271</v>
      </c>
      <c r="I8" s="172" t="s">
        <v>212</v>
      </c>
      <c r="J8" s="173" t="s">
        <v>34</v>
      </c>
      <c r="K8" s="172" t="s">
        <v>29</v>
      </c>
      <c r="L8" s="172" t="s">
        <v>209</v>
      </c>
      <c r="M8" s="173" t="s">
        <v>161</v>
      </c>
    </row>
    <row r="9" spans="1:13" x14ac:dyDescent="0.2">
      <c r="A9" s="147" t="s">
        <v>278</v>
      </c>
      <c r="B9" s="172" t="s">
        <v>122</v>
      </c>
      <c r="C9" s="172" t="s">
        <v>33</v>
      </c>
      <c r="D9" s="173" t="s">
        <v>123</v>
      </c>
      <c r="E9" s="172" t="s">
        <v>183</v>
      </c>
      <c r="F9" s="172" t="s">
        <v>209</v>
      </c>
      <c r="G9" s="173" t="s">
        <v>56</v>
      </c>
      <c r="H9" s="172" t="s">
        <v>167</v>
      </c>
      <c r="I9" s="172" t="s">
        <v>277</v>
      </c>
      <c r="J9" s="173" t="s">
        <v>276</v>
      </c>
      <c r="K9" s="172" t="s">
        <v>252</v>
      </c>
      <c r="L9" s="172" t="s">
        <v>241</v>
      </c>
      <c r="M9" s="173" t="s">
        <v>275</v>
      </c>
    </row>
    <row r="10" spans="1:13" x14ac:dyDescent="0.2">
      <c r="A10" s="148" t="s">
        <v>274</v>
      </c>
      <c r="B10" s="174" t="s">
        <v>59</v>
      </c>
      <c r="C10" s="174" t="s">
        <v>190</v>
      </c>
      <c r="D10" s="175" t="s">
        <v>161</v>
      </c>
      <c r="E10" s="174" t="s">
        <v>273</v>
      </c>
      <c r="F10" s="174" t="s">
        <v>177</v>
      </c>
      <c r="G10" s="175" t="s">
        <v>176</v>
      </c>
      <c r="H10" s="174" t="s">
        <v>263</v>
      </c>
      <c r="I10" s="174" t="s">
        <v>180</v>
      </c>
      <c r="J10" s="175" t="s">
        <v>225</v>
      </c>
      <c r="K10" s="174" t="s">
        <v>203</v>
      </c>
      <c r="L10" s="174" t="s">
        <v>60</v>
      </c>
      <c r="M10" s="175" t="s">
        <v>65</v>
      </c>
    </row>
    <row r="11" spans="1:13" x14ac:dyDescent="0.2">
      <c r="A11" s="147" t="s">
        <v>272</v>
      </c>
      <c r="B11" s="172" t="s">
        <v>33</v>
      </c>
      <c r="C11" s="172" t="s">
        <v>190</v>
      </c>
      <c r="D11" s="173" t="s">
        <v>29</v>
      </c>
      <c r="E11" s="172" t="s">
        <v>197</v>
      </c>
      <c r="F11" s="172" t="s">
        <v>233</v>
      </c>
      <c r="G11" s="173" t="s">
        <v>177</v>
      </c>
      <c r="H11" s="172" t="s">
        <v>271</v>
      </c>
      <c r="I11" s="172" t="s">
        <v>25</v>
      </c>
      <c r="J11" s="173" t="s">
        <v>64</v>
      </c>
      <c r="K11" s="172" t="s">
        <v>23</v>
      </c>
      <c r="L11" s="172" t="s">
        <v>60</v>
      </c>
      <c r="M11" s="173" t="s">
        <v>236</v>
      </c>
    </row>
    <row r="12" spans="1:13" x14ac:dyDescent="0.2">
      <c r="A12" s="147" t="s">
        <v>270</v>
      </c>
      <c r="B12" s="172" t="s">
        <v>209</v>
      </c>
      <c r="C12" s="172" t="s">
        <v>179</v>
      </c>
      <c r="D12" s="173" t="s">
        <v>56</v>
      </c>
      <c r="E12" s="172" t="s">
        <v>201</v>
      </c>
      <c r="F12" s="172" t="s">
        <v>222</v>
      </c>
      <c r="G12" s="173" t="s">
        <v>44</v>
      </c>
      <c r="H12" s="172" t="s">
        <v>269</v>
      </c>
      <c r="I12" s="172" t="s">
        <v>96</v>
      </c>
      <c r="J12" s="173" t="s">
        <v>225</v>
      </c>
      <c r="K12" s="172" t="s">
        <v>241</v>
      </c>
      <c r="L12" s="172" t="s">
        <v>171</v>
      </c>
      <c r="M12" s="173" t="s">
        <v>228</v>
      </c>
    </row>
    <row r="13" spans="1:13" x14ac:dyDescent="0.2">
      <c r="A13" s="148" t="s">
        <v>268</v>
      </c>
      <c r="B13" s="174" t="s">
        <v>217</v>
      </c>
      <c r="C13" s="174" t="s">
        <v>197</v>
      </c>
      <c r="D13" s="175" t="s">
        <v>217</v>
      </c>
      <c r="E13" s="174" t="s">
        <v>171</v>
      </c>
      <c r="F13" s="174" t="s">
        <v>176</v>
      </c>
      <c r="G13" s="175" t="s">
        <v>207</v>
      </c>
      <c r="H13" s="174" t="s">
        <v>24</v>
      </c>
      <c r="I13" s="174" t="s">
        <v>244</v>
      </c>
      <c r="J13" s="175" t="s">
        <v>139</v>
      </c>
      <c r="K13" s="174" t="s">
        <v>29</v>
      </c>
      <c r="L13" s="174" t="s">
        <v>230</v>
      </c>
      <c r="M13" s="175" t="s">
        <v>163</v>
      </c>
    </row>
    <row r="14" spans="1:13" x14ac:dyDescent="0.2">
      <c r="A14" s="148" t="s">
        <v>267</v>
      </c>
      <c r="B14" s="174" t="s">
        <v>171</v>
      </c>
      <c r="C14" s="174" t="s">
        <v>60</v>
      </c>
      <c r="D14" s="175" t="s">
        <v>171</v>
      </c>
      <c r="E14" s="174" t="s">
        <v>201</v>
      </c>
      <c r="F14" s="174" t="s">
        <v>131</v>
      </c>
      <c r="G14" s="175" t="s">
        <v>44</v>
      </c>
      <c r="H14" s="174" t="s">
        <v>38</v>
      </c>
      <c r="I14" s="174" t="s">
        <v>138</v>
      </c>
      <c r="J14" s="175" t="s">
        <v>204</v>
      </c>
      <c r="K14" s="174" t="s">
        <v>247</v>
      </c>
      <c r="L14" s="174" t="s">
        <v>56</v>
      </c>
      <c r="M14" s="175" t="s">
        <v>65</v>
      </c>
    </row>
    <row r="15" spans="1:13" x14ac:dyDescent="0.2">
      <c r="A15" s="148" t="s">
        <v>266</v>
      </c>
      <c r="B15" s="174" t="s">
        <v>41</v>
      </c>
      <c r="C15" s="174" t="s">
        <v>177</v>
      </c>
      <c r="D15" s="175" t="s">
        <v>165</v>
      </c>
      <c r="E15" s="174" t="s">
        <v>131</v>
      </c>
      <c r="F15" s="174" t="s">
        <v>201</v>
      </c>
      <c r="G15" s="175" t="s">
        <v>44</v>
      </c>
      <c r="H15" s="174" t="s">
        <v>72</v>
      </c>
      <c r="I15" s="174" t="s">
        <v>28</v>
      </c>
      <c r="J15" s="175" t="s">
        <v>129</v>
      </c>
      <c r="K15" s="174" t="s">
        <v>179</v>
      </c>
      <c r="L15" s="174" t="s">
        <v>230</v>
      </c>
      <c r="M15" s="175" t="s">
        <v>265</v>
      </c>
    </row>
    <row r="16" spans="1:13" x14ac:dyDescent="0.2">
      <c r="A16" s="148" t="s">
        <v>264</v>
      </c>
      <c r="B16" s="174" t="s">
        <v>163</v>
      </c>
      <c r="C16" s="174" t="s">
        <v>183</v>
      </c>
      <c r="D16" s="175" t="s">
        <v>179</v>
      </c>
      <c r="E16" s="174" t="s">
        <v>144</v>
      </c>
      <c r="F16" s="174" t="s">
        <v>165</v>
      </c>
      <c r="G16" s="175" t="s">
        <v>230</v>
      </c>
      <c r="H16" s="174" t="s">
        <v>95</v>
      </c>
      <c r="I16" s="174" t="s">
        <v>235</v>
      </c>
      <c r="J16" s="175" t="s">
        <v>263</v>
      </c>
      <c r="K16" s="174" t="s">
        <v>247</v>
      </c>
      <c r="L16" s="174" t="s">
        <v>163</v>
      </c>
      <c r="M16" s="175" t="s">
        <v>61</v>
      </c>
    </row>
    <row r="17" spans="1:13" x14ac:dyDescent="0.2">
      <c r="A17" s="147" t="s">
        <v>262</v>
      </c>
      <c r="B17" s="172" t="s">
        <v>59</v>
      </c>
      <c r="C17" s="172" t="s">
        <v>122</v>
      </c>
      <c r="D17" s="173" t="s">
        <v>161</v>
      </c>
      <c r="E17" s="172" t="s">
        <v>171</v>
      </c>
      <c r="F17" s="172" t="s">
        <v>207</v>
      </c>
      <c r="G17" s="173" t="s">
        <v>209</v>
      </c>
      <c r="H17" s="172" t="s">
        <v>261</v>
      </c>
      <c r="I17" s="172" t="s">
        <v>225</v>
      </c>
      <c r="J17" s="173" t="s">
        <v>260</v>
      </c>
      <c r="K17" s="172" t="s">
        <v>248</v>
      </c>
      <c r="L17" s="172" t="s">
        <v>123</v>
      </c>
      <c r="M17" s="173" t="s">
        <v>251</v>
      </c>
    </row>
    <row r="18" spans="1:13" x14ac:dyDescent="0.2">
      <c r="A18" s="147" t="s">
        <v>259</v>
      </c>
      <c r="B18" s="172" t="s">
        <v>124</v>
      </c>
      <c r="C18" s="172" t="s">
        <v>161</v>
      </c>
      <c r="D18" s="173" t="s">
        <v>29</v>
      </c>
      <c r="E18" s="172" t="s">
        <v>176</v>
      </c>
      <c r="F18" s="172" t="s">
        <v>222</v>
      </c>
      <c r="G18" s="173" t="s">
        <v>176</v>
      </c>
      <c r="H18" s="172" t="s">
        <v>225</v>
      </c>
      <c r="I18" s="172" t="s">
        <v>174</v>
      </c>
      <c r="J18" s="173" t="s">
        <v>34</v>
      </c>
      <c r="K18" s="172" t="s">
        <v>203</v>
      </c>
      <c r="L18" s="172" t="s">
        <v>163</v>
      </c>
      <c r="M18" s="173" t="s">
        <v>61</v>
      </c>
    </row>
    <row r="19" spans="1:13" x14ac:dyDescent="0.2">
      <c r="A19" s="147" t="s">
        <v>258</v>
      </c>
      <c r="B19" s="172" t="s">
        <v>219</v>
      </c>
      <c r="C19" s="172" t="s">
        <v>41</v>
      </c>
      <c r="D19" s="173" t="s">
        <v>207</v>
      </c>
      <c r="E19" s="172" t="s">
        <v>201</v>
      </c>
      <c r="F19" s="172" t="s">
        <v>44</v>
      </c>
      <c r="G19" s="173" t="s">
        <v>45</v>
      </c>
      <c r="H19" s="172" t="s">
        <v>235</v>
      </c>
      <c r="I19" s="172" t="s">
        <v>221</v>
      </c>
      <c r="J19" s="173" t="s">
        <v>235</v>
      </c>
      <c r="K19" s="172" t="s">
        <v>29</v>
      </c>
      <c r="L19" s="172" t="s">
        <v>56</v>
      </c>
      <c r="M19" s="173" t="s">
        <v>189</v>
      </c>
    </row>
    <row r="20" spans="1:13" x14ac:dyDescent="0.2">
      <c r="A20" s="148" t="s">
        <v>257</v>
      </c>
      <c r="B20" s="174" t="s">
        <v>33</v>
      </c>
      <c r="C20" s="174" t="s">
        <v>189</v>
      </c>
      <c r="D20" s="175" t="s">
        <v>61</v>
      </c>
      <c r="E20" s="174" t="s">
        <v>165</v>
      </c>
      <c r="F20" s="174" t="s">
        <v>165</v>
      </c>
      <c r="G20" s="175" t="s">
        <v>165</v>
      </c>
      <c r="H20" s="174" t="s">
        <v>67</v>
      </c>
      <c r="I20" s="174" t="s">
        <v>225</v>
      </c>
      <c r="J20" s="175" t="s">
        <v>111</v>
      </c>
      <c r="K20" s="174" t="s">
        <v>21</v>
      </c>
      <c r="L20" s="174" t="s">
        <v>189</v>
      </c>
      <c r="M20" s="175" t="s">
        <v>247</v>
      </c>
    </row>
    <row r="21" spans="1:13" x14ac:dyDescent="0.2">
      <c r="A21" s="147" t="s">
        <v>256</v>
      </c>
      <c r="B21" s="172" t="s">
        <v>65</v>
      </c>
      <c r="C21" s="172" t="s">
        <v>179</v>
      </c>
      <c r="D21" s="173" t="s">
        <v>59</v>
      </c>
      <c r="E21" s="172" t="s">
        <v>165</v>
      </c>
      <c r="F21" s="172" t="s">
        <v>46</v>
      </c>
      <c r="G21" s="173" t="s">
        <v>44</v>
      </c>
      <c r="H21" s="172" t="s">
        <v>255</v>
      </c>
      <c r="I21" s="172" t="s">
        <v>36</v>
      </c>
      <c r="J21" s="173" t="s">
        <v>254</v>
      </c>
      <c r="K21" s="172" t="s">
        <v>21</v>
      </c>
      <c r="L21" s="172" t="s">
        <v>125</v>
      </c>
      <c r="M21" s="173" t="s">
        <v>162</v>
      </c>
    </row>
    <row r="22" spans="1:13" x14ac:dyDescent="0.2">
      <c r="A22" s="147" t="s">
        <v>253</v>
      </c>
      <c r="B22" s="172" t="s">
        <v>252</v>
      </c>
      <c r="C22" s="172" t="s">
        <v>71</v>
      </c>
      <c r="D22" s="173" t="s">
        <v>28</v>
      </c>
      <c r="E22" s="172" t="s">
        <v>165</v>
      </c>
      <c r="F22" s="172" t="s">
        <v>144</v>
      </c>
      <c r="G22" s="173" t="s">
        <v>45</v>
      </c>
      <c r="H22" s="172" t="s">
        <v>204</v>
      </c>
      <c r="I22" s="172" t="s">
        <v>238</v>
      </c>
      <c r="J22" s="173" t="s">
        <v>139</v>
      </c>
      <c r="K22" s="172" t="s">
        <v>252</v>
      </c>
      <c r="L22" s="172" t="s">
        <v>65</v>
      </c>
      <c r="M22" s="173" t="s">
        <v>251</v>
      </c>
    </row>
    <row r="23" spans="1:13" x14ac:dyDescent="0.2">
      <c r="A23" s="148" t="s">
        <v>250</v>
      </c>
      <c r="B23" s="174" t="s">
        <v>30</v>
      </c>
      <c r="C23" s="174" t="s">
        <v>249</v>
      </c>
      <c r="D23" s="175" t="s">
        <v>166</v>
      </c>
      <c r="E23" s="174" t="s">
        <v>236</v>
      </c>
      <c r="F23" s="174" t="s">
        <v>248</v>
      </c>
      <c r="G23" s="175" t="s">
        <v>247</v>
      </c>
      <c r="H23" s="174" t="s">
        <v>246</v>
      </c>
      <c r="I23" s="174" t="s">
        <v>32</v>
      </c>
      <c r="J23" s="175" t="s">
        <v>245</v>
      </c>
      <c r="K23" s="174" t="s">
        <v>166</v>
      </c>
      <c r="L23" s="174" t="s">
        <v>244</v>
      </c>
      <c r="M23" s="175" t="s">
        <v>243</v>
      </c>
    </row>
    <row r="24" spans="1:13" x14ac:dyDescent="0.2">
      <c r="A24" s="148" t="s">
        <v>242</v>
      </c>
      <c r="B24" s="174" t="s">
        <v>57</v>
      </c>
      <c r="C24" s="174" t="s">
        <v>57</v>
      </c>
      <c r="D24" s="175" t="s">
        <v>57</v>
      </c>
      <c r="E24" s="174" t="s">
        <v>45</v>
      </c>
      <c r="F24" s="174" t="s">
        <v>214</v>
      </c>
      <c r="G24" s="175" t="s">
        <v>44</v>
      </c>
      <c r="H24" s="174" t="s">
        <v>36</v>
      </c>
      <c r="I24" s="174" t="s">
        <v>205</v>
      </c>
      <c r="J24" s="175" t="s">
        <v>95</v>
      </c>
      <c r="K24" s="174" t="s">
        <v>241</v>
      </c>
      <c r="L24" s="174" t="s">
        <v>171</v>
      </c>
      <c r="M24" s="175" t="s">
        <v>228</v>
      </c>
    </row>
    <row r="25" spans="1:13" x14ac:dyDescent="0.2">
      <c r="A25" s="147" t="s">
        <v>240</v>
      </c>
      <c r="B25" s="172" t="s">
        <v>45</v>
      </c>
      <c r="C25" s="172" t="s">
        <v>197</v>
      </c>
      <c r="D25" s="173" t="s">
        <v>214</v>
      </c>
      <c r="E25" s="172" t="s">
        <v>226</v>
      </c>
      <c r="F25" s="172" t="s">
        <v>108</v>
      </c>
      <c r="G25" s="173" t="s">
        <v>121</v>
      </c>
      <c r="H25" s="172" t="s">
        <v>239</v>
      </c>
      <c r="I25" s="172" t="s">
        <v>238</v>
      </c>
      <c r="J25" s="173" t="s">
        <v>225</v>
      </c>
      <c r="K25" s="172" t="s">
        <v>123</v>
      </c>
      <c r="L25" s="172" t="s">
        <v>45</v>
      </c>
      <c r="M25" s="173" t="s">
        <v>60</v>
      </c>
    </row>
    <row r="26" spans="1:13" x14ac:dyDescent="0.2">
      <c r="A26" s="147" t="s">
        <v>237</v>
      </c>
      <c r="B26" s="172" t="s">
        <v>161</v>
      </c>
      <c r="C26" s="172" t="s">
        <v>236</v>
      </c>
      <c r="D26" s="173" t="s">
        <v>123</v>
      </c>
      <c r="E26" s="172" t="s">
        <v>210</v>
      </c>
      <c r="F26" s="172" t="s">
        <v>207</v>
      </c>
      <c r="G26" s="173" t="s">
        <v>210</v>
      </c>
      <c r="H26" s="172" t="s">
        <v>69</v>
      </c>
      <c r="I26" s="172" t="s">
        <v>235</v>
      </c>
      <c r="J26" s="173" t="s">
        <v>36</v>
      </c>
      <c r="K26" s="172" t="s">
        <v>71</v>
      </c>
      <c r="L26" s="172" t="s">
        <v>29</v>
      </c>
      <c r="M26" s="173" t="s">
        <v>162</v>
      </c>
    </row>
    <row r="27" spans="1:13" x14ac:dyDescent="0.2">
      <c r="A27" s="148" t="s">
        <v>234</v>
      </c>
      <c r="B27" s="174" t="s">
        <v>44</v>
      </c>
      <c r="C27" s="174" t="s">
        <v>44</v>
      </c>
      <c r="D27" s="175" t="s">
        <v>44</v>
      </c>
      <c r="E27" s="174" t="s">
        <v>176</v>
      </c>
      <c r="F27" s="174" t="s">
        <v>233</v>
      </c>
      <c r="G27" s="175" t="s">
        <v>217</v>
      </c>
      <c r="H27" s="174" t="s">
        <v>34</v>
      </c>
      <c r="I27" s="174" t="s">
        <v>138</v>
      </c>
      <c r="J27" s="175" t="s">
        <v>32</v>
      </c>
      <c r="K27" s="174" t="s">
        <v>122</v>
      </c>
      <c r="L27" s="174" t="s">
        <v>230</v>
      </c>
      <c r="M27" s="175" t="s">
        <v>183</v>
      </c>
    </row>
    <row r="28" spans="1:13" x14ac:dyDescent="0.2">
      <c r="A28" s="147" t="s">
        <v>232</v>
      </c>
      <c r="B28" s="172" t="s">
        <v>46</v>
      </c>
      <c r="C28" s="172" t="s">
        <v>46</v>
      </c>
      <c r="D28" s="173" t="s">
        <v>46</v>
      </c>
      <c r="E28" s="172" t="s">
        <v>214</v>
      </c>
      <c r="F28" s="172" t="s">
        <v>226</v>
      </c>
      <c r="G28" s="173" t="s">
        <v>176</v>
      </c>
      <c r="H28" s="172" t="s">
        <v>213</v>
      </c>
      <c r="I28" s="172" t="s">
        <v>199</v>
      </c>
      <c r="J28" s="173" t="s">
        <v>32</v>
      </c>
      <c r="K28" s="172" t="s">
        <v>190</v>
      </c>
      <c r="L28" s="172" t="s">
        <v>230</v>
      </c>
      <c r="M28" s="173" t="s">
        <v>57</v>
      </c>
    </row>
    <row r="29" spans="1:13" x14ac:dyDescent="0.2">
      <c r="A29" s="147" t="s">
        <v>231</v>
      </c>
      <c r="B29" s="172" t="s">
        <v>45</v>
      </c>
      <c r="C29" s="172" t="s">
        <v>230</v>
      </c>
      <c r="D29" s="173" t="s">
        <v>201</v>
      </c>
      <c r="E29" s="172" t="s">
        <v>176</v>
      </c>
      <c r="F29" s="172" t="s">
        <v>229</v>
      </c>
      <c r="G29" s="173" t="s">
        <v>226</v>
      </c>
      <c r="H29" s="172" t="s">
        <v>110</v>
      </c>
      <c r="I29" s="172" t="s">
        <v>129</v>
      </c>
      <c r="J29" s="173" t="s">
        <v>221</v>
      </c>
      <c r="K29" s="172" t="s">
        <v>228</v>
      </c>
      <c r="L29" s="172" t="s">
        <v>206</v>
      </c>
      <c r="M29" s="173" t="s">
        <v>122</v>
      </c>
    </row>
    <row r="30" spans="1:13" x14ac:dyDescent="0.2">
      <c r="A30" s="147" t="s">
        <v>227</v>
      </c>
      <c r="B30" s="172" t="s">
        <v>165</v>
      </c>
      <c r="C30" s="172" t="s">
        <v>46</v>
      </c>
      <c r="D30" s="173" t="s">
        <v>44</v>
      </c>
      <c r="E30" s="172" t="s">
        <v>177</v>
      </c>
      <c r="F30" s="172" t="s">
        <v>121</v>
      </c>
      <c r="G30" s="173" t="s">
        <v>226</v>
      </c>
      <c r="H30" s="172" t="s">
        <v>225</v>
      </c>
      <c r="I30" s="172" t="s">
        <v>224</v>
      </c>
      <c r="J30" s="173" t="s">
        <v>32</v>
      </c>
      <c r="K30" s="172" t="s">
        <v>122</v>
      </c>
      <c r="L30" s="172" t="s">
        <v>45</v>
      </c>
      <c r="M30" s="173" t="s">
        <v>183</v>
      </c>
    </row>
    <row r="31" spans="1:13" x14ac:dyDescent="0.2">
      <c r="A31" s="148" t="s">
        <v>223</v>
      </c>
      <c r="B31" s="174" t="s">
        <v>201</v>
      </c>
      <c r="C31" s="174" t="s">
        <v>209</v>
      </c>
      <c r="D31" s="175" t="s">
        <v>41</v>
      </c>
      <c r="E31" s="174" t="s">
        <v>222</v>
      </c>
      <c r="F31" s="174" t="s">
        <v>197</v>
      </c>
      <c r="G31" s="175" t="s">
        <v>217</v>
      </c>
      <c r="H31" s="174" t="s">
        <v>221</v>
      </c>
      <c r="I31" s="174" t="s">
        <v>87</v>
      </c>
      <c r="J31" s="175" t="s">
        <v>205</v>
      </c>
      <c r="K31" s="174" t="s">
        <v>171</v>
      </c>
      <c r="L31" s="174" t="s">
        <v>207</v>
      </c>
      <c r="M31" s="175" t="s">
        <v>57</v>
      </c>
    </row>
    <row r="32" spans="1:13" x14ac:dyDescent="0.2">
      <c r="A32" s="147" t="s">
        <v>220</v>
      </c>
      <c r="B32" s="172" t="s">
        <v>201</v>
      </c>
      <c r="C32" s="172" t="s">
        <v>183</v>
      </c>
      <c r="D32" s="173" t="s">
        <v>206</v>
      </c>
      <c r="E32" s="172" t="s">
        <v>176</v>
      </c>
      <c r="F32" s="172" t="s">
        <v>177</v>
      </c>
      <c r="G32" s="173" t="s">
        <v>217</v>
      </c>
      <c r="H32" s="172" t="s">
        <v>211</v>
      </c>
      <c r="I32" s="172" t="s">
        <v>199</v>
      </c>
      <c r="J32" s="173" t="s">
        <v>174</v>
      </c>
      <c r="K32" s="172" t="s">
        <v>60</v>
      </c>
      <c r="L32" s="172" t="s">
        <v>219</v>
      </c>
      <c r="M32" s="173" t="s">
        <v>56</v>
      </c>
    </row>
    <row r="33" spans="1:13" x14ac:dyDescent="0.2">
      <c r="A33" s="147" t="s">
        <v>218</v>
      </c>
      <c r="B33" s="172" t="s">
        <v>45</v>
      </c>
      <c r="C33" s="172" t="s">
        <v>210</v>
      </c>
      <c r="D33" s="173" t="s">
        <v>144</v>
      </c>
      <c r="E33" s="172" t="s">
        <v>217</v>
      </c>
      <c r="F33" s="172" t="s">
        <v>197</v>
      </c>
      <c r="G33" s="173" t="s">
        <v>217</v>
      </c>
      <c r="H33" s="172" t="s">
        <v>37</v>
      </c>
      <c r="I33" s="172" t="s">
        <v>30</v>
      </c>
      <c r="J33" s="173" t="s">
        <v>180</v>
      </c>
      <c r="K33" s="172" t="s">
        <v>171</v>
      </c>
      <c r="L33" s="172" t="s">
        <v>206</v>
      </c>
      <c r="M33" s="173" t="s">
        <v>57</v>
      </c>
    </row>
    <row r="34" spans="1:13" x14ac:dyDescent="0.2">
      <c r="A34" s="148" t="s">
        <v>216</v>
      </c>
      <c r="B34" s="174" t="s">
        <v>41</v>
      </c>
      <c r="C34" s="174" t="s">
        <v>176</v>
      </c>
      <c r="D34" s="175" t="s">
        <v>201</v>
      </c>
      <c r="E34" s="174" t="s">
        <v>57</v>
      </c>
      <c r="F34" s="174" t="s">
        <v>131</v>
      </c>
      <c r="G34" s="175" t="s">
        <v>41</v>
      </c>
      <c r="H34" s="174" t="s">
        <v>26</v>
      </c>
      <c r="I34" s="174" t="s">
        <v>88</v>
      </c>
      <c r="J34" s="175" t="s">
        <v>24</v>
      </c>
      <c r="K34" s="174" t="s">
        <v>33</v>
      </c>
      <c r="L34" s="174" t="s">
        <v>42</v>
      </c>
      <c r="M34" s="175" t="s">
        <v>123</v>
      </c>
    </row>
    <row r="35" spans="1:13" x14ac:dyDescent="0.2">
      <c r="A35" s="148" t="s">
        <v>215</v>
      </c>
      <c r="B35" s="174" t="s">
        <v>214</v>
      </c>
      <c r="C35" s="174" t="s">
        <v>165</v>
      </c>
      <c r="D35" s="175" t="s">
        <v>46</v>
      </c>
      <c r="E35" s="174" t="s">
        <v>177</v>
      </c>
      <c r="F35" s="174" t="s">
        <v>201</v>
      </c>
      <c r="G35" s="175" t="s">
        <v>131</v>
      </c>
      <c r="H35" s="174" t="s">
        <v>213</v>
      </c>
      <c r="I35" s="174" t="s">
        <v>212</v>
      </c>
      <c r="J35" s="175" t="s">
        <v>211</v>
      </c>
      <c r="K35" s="174" t="s">
        <v>56</v>
      </c>
      <c r="L35" s="174" t="s">
        <v>210</v>
      </c>
      <c r="M35" s="175" t="s">
        <v>209</v>
      </c>
    </row>
    <row r="36" spans="1:13" x14ac:dyDescent="0.2">
      <c r="A36" s="149" t="s">
        <v>208</v>
      </c>
      <c r="B36" s="176" t="s">
        <v>122</v>
      </c>
      <c r="C36" s="176" t="s">
        <v>123</v>
      </c>
      <c r="D36" s="177" t="s">
        <v>161</v>
      </c>
      <c r="E36" s="176" t="s">
        <v>207</v>
      </c>
      <c r="F36" s="176" t="s">
        <v>206</v>
      </c>
      <c r="G36" s="177" t="s">
        <v>206</v>
      </c>
      <c r="H36" s="176" t="s">
        <v>69</v>
      </c>
      <c r="I36" s="176" t="s">
        <v>205</v>
      </c>
      <c r="J36" s="177" t="s">
        <v>204</v>
      </c>
      <c r="K36" s="176" t="s">
        <v>203</v>
      </c>
      <c r="L36" s="176" t="s">
        <v>59</v>
      </c>
      <c r="M36" s="177" t="s">
        <v>124</v>
      </c>
    </row>
    <row r="37" spans="1:13" x14ac:dyDescent="0.2">
      <c r="A37" s="149" t="s">
        <v>202</v>
      </c>
      <c r="B37" s="176" t="s">
        <v>201</v>
      </c>
      <c r="C37" s="176" t="s">
        <v>198</v>
      </c>
      <c r="D37" s="177" t="s">
        <v>176</v>
      </c>
      <c r="E37" s="176" t="s">
        <v>135</v>
      </c>
      <c r="F37" s="176" t="s">
        <v>200</v>
      </c>
      <c r="G37" s="177" t="s">
        <v>136</v>
      </c>
      <c r="H37" s="176" t="s">
        <v>96</v>
      </c>
      <c r="I37" s="176" t="s">
        <v>23</v>
      </c>
      <c r="J37" s="177" t="s">
        <v>199</v>
      </c>
      <c r="K37" s="176" t="s">
        <v>46</v>
      </c>
      <c r="L37" s="176" t="s">
        <v>198</v>
      </c>
      <c r="M37" s="177" t="s">
        <v>197</v>
      </c>
    </row>
    <row r="38" spans="1:13" x14ac:dyDescent="0.2">
      <c r="A38" s="150" t="s">
        <v>196</v>
      </c>
      <c r="B38" s="174" t="s">
        <v>195</v>
      </c>
      <c r="C38" s="174" t="s">
        <v>52</v>
      </c>
      <c r="D38" s="175" t="s">
        <v>168</v>
      </c>
      <c r="E38" s="174" t="s">
        <v>194</v>
      </c>
      <c r="F38" s="174" t="s">
        <v>193</v>
      </c>
      <c r="G38" s="175" t="s">
        <v>192</v>
      </c>
      <c r="H38" s="174" t="s">
        <v>191</v>
      </c>
      <c r="I38" s="174" t="s">
        <v>190</v>
      </c>
      <c r="J38" s="175" t="s">
        <v>189</v>
      </c>
      <c r="K38" s="174" t="s">
        <v>188</v>
      </c>
      <c r="L38" s="174" t="s">
        <v>54</v>
      </c>
      <c r="M38" s="175" t="s">
        <v>169</v>
      </c>
    </row>
    <row r="39" spans="1:13" x14ac:dyDescent="0.2">
      <c r="A39" s="150" t="s">
        <v>187</v>
      </c>
      <c r="B39" s="174" t="s">
        <v>168</v>
      </c>
      <c r="C39" s="174" t="s">
        <v>49</v>
      </c>
      <c r="D39" s="175" t="s">
        <v>186</v>
      </c>
      <c r="E39" s="174" t="s">
        <v>185</v>
      </c>
      <c r="F39" s="174" t="s">
        <v>137</v>
      </c>
      <c r="G39" s="175" t="s">
        <v>184</v>
      </c>
      <c r="H39" s="174" t="s">
        <v>183</v>
      </c>
      <c r="I39" s="174" t="s">
        <v>60</v>
      </c>
      <c r="J39" s="175" t="s">
        <v>183</v>
      </c>
      <c r="K39" s="174" t="s">
        <v>182</v>
      </c>
      <c r="L39" s="174" t="s">
        <v>107</v>
      </c>
      <c r="M39" s="175" t="s">
        <v>168</v>
      </c>
    </row>
    <row r="40" spans="1:13" x14ac:dyDescent="0.2">
      <c r="A40" s="150" t="s">
        <v>181</v>
      </c>
      <c r="B40" s="174" t="s">
        <v>180</v>
      </c>
      <c r="C40" s="174" t="s">
        <v>179</v>
      </c>
      <c r="D40" s="175" t="s">
        <v>178</v>
      </c>
      <c r="E40" s="174" t="s">
        <v>177</v>
      </c>
      <c r="F40" s="174" t="s">
        <v>46</v>
      </c>
      <c r="G40" s="175" t="s">
        <v>176</v>
      </c>
      <c r="H40" s="174" t="s">
        <v>175</v>
      </c>
      <c r="I40" s="174" t="s">
        <v>174</v>
      </c>
      <c r="J40" s="175" t="s">
        <v>173</v>
      </c>
      <c r="K40" s="174" t="s">
        <v>172</v>
      </c>
      <c r="L40" s="174" t="s">
        <v>171</v>
      </c>
      <c r="M40" s="175" t="s">
        <v>23</v>
      </c>
    </row>
    <row r="41" spans="1:13" x14ac:dyDescent="0.2">
      <c r="A41" s="150" t="s">
        <v>170</v>
      </c>
      <c r="B41" s="174" t="s">
        <v>57</v>
      </c>
      <c r="C41" s="174" t="s">
        <v>143</v>
      </c>
      <c r="D41" s="175" t="s">
        <v>45</v>
      </c>
      <c r="E41" s="174" t="s">
        <v>169</v>
      </c>
      <c r="F41" s="174" t="s">
        <v>168</v>
      </c>
      <c r="G41" s="175" t="s">
        <v>168</v>
      </c>
      <c r="H41" s="174" t="s">
        <v>167</v>
      </c>
      <c r="I41" s="174" t="s">
        <v>166</v>
      </c>
      <c r="J41" s="175" t="s">
        <v>69</v>
      </c>
      <c r="K41" s="174" t="s">
        <v>57</v>
      </c>
      <c r="L41" s="174" t="s">
        <v>108</v>
      </c>
      <c r="M41" s="175" t="s">
        <v>165</v>
      </c>
    </row>
    <row r="42" spans="1:13" x14ac:dyDescent="0.2">
      <c r="A42" s="149" t="s">
        <v>164</v>
      </c>
      <c r="B42" s="176" t="s">
        <v>163</v>
      </c>
      <c r="C42" s="176" t="s">
        <v>59</v>
      </c>
      <c r="D42" s="177" t="s">
        <v>125</v>
      </c>
      <c r="E42" s="176" t="s">
        <v>41</v>
      </c>
      <c r="F42" s="176" t="s">
        <v>42</v>
      </c>
      <c r="G42" s="177" t="s">
        <v>41</v>
      </c>
      <c r="H42" s="176" t="s">
        <v>26</v>
      </c>
      <c r="I42" s="176" t="s">
        <v>25</v>
      </c>
      <c r="J42" s="177" t="s">
        <v>24</v>
      </c>
      <c r="K42" s="176" t="s">
        <v>162</v>
      </c>
      <c r="L42" s="176" t="s">
        <v>161</v>
      </c>
      <c r="M42" s="177" t="s">
        <v>61</v>
      </c>
    </row>
    <row r="43" spans="1:13" x14ac:dyDescent="0.2">
      <c r="A43" s="75" t="s">
        <v>86</v>
      </c>
    </row>
    <row r="44" spans="1:13" x14ac:dyDescent="0.2">
      <c r="A44" s="76" t="s">
        <v>160</v>
      </c>
    </row>
    <row r="45" spans="1:13" x14ac:dyDescent="0.2">
      <c r="A45" s="76" t="s">
        <v>159</v>
      </c>
    </row>
    <row r="48" spans="1:13" ht="39" customHeight="1" x14ac:dyDescent="0.2">
      <c r="A48" s="437" t="s">
        <v>302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</row>
    <row r="49" spans="1:13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3" ht="26.25" customHeight="1" x14ac:dyDescent="0.2">
      <c r="A50" s="178"/>
      <c r="B50" s="441" t="s">
        <v>289</v>
      </c>
      <c r="C50" s="442"/>
      <c r="D50" s="443"/>
      <c r="E50" s="441" t="s">
        <v>63</v>
      </c>
      <c r="F50" s="442"/>
      <c r="G50" s="443"/>
      <c r="H50" s="441" t="s">
        <v>40</v>
      </c>
      <c r="I50" s="442"/>
      <c r="J50" s="443"/>
      <c r="K50" s="441" t="s">
        <v>290</v>
      </c>
      <c r="L50" s="442"/>
      <c r="M50" s="443"/>
    </row>
    <row r="51" spans="1:13" x14ac:dyDescent="0.2">
      <c r="A51" s="180" t="s">
        <v>83</v>
      </c>
      <c r="B51" s="153" t="s">
        <v>77</v>
      </c>
      <c r="C51" s="154" t="s">
        <v>76</v>
      </c>
      <c r="D51" s="155" t="s">
        <v>75</v>
      </c>
      <c r="E51" s="153" t="s">
        <v>77</v>
      </c>
      <c r="F51" s="154" t="s">
        <v>76</v>
      </c>
      <c r="G51" s="155" t="s">
        <v>75</v>
      </c>
      <c r="H51" s="153" t="s">
        <v>77</v>
      </c>
      <c r="I51" s="154" t="s">
        <v>76</v>
      </c>
      <c r="J51" s="155" t="s">
        <v>75</v>
      </c>
      <c r="K51" s="153" t="s">
        <v>77</v>
      </c>
      <c r="L51" s="154" t="s">
        <v>76</v>
      </c>
      <c r="M51" s="155" t="s">
        <v>75</v>
      </c>
    </row>
    <row r="52" spans="1:13" x14ac:dyDescent="0.2">
      <c r="A52" s="69" t="s">
        <v>262</v>
      </c>
      <c r="B52" s="156">
        <v>11.5</v>
      </c>
      <c r="C52" s="157">
        <v>10.9</v>
      </c>
      <c r="D52" s="158">
        <v>11.2</v>
      </c>
      <c r="E52" s="156">
        <v>12.5</v>
      </c>
      <c r="F52" s="157">
        <v>11.6</v>
      </c>
      <c r="G52" s="158">
        <v>12.1</v>
      </c>
      <c r="H52" s="156">
        <v>21.3</v>
      </c>
      <c r="I52" s="157">
        <v>17.8</v>
      </c>
      <c r="J52" s="158">
        <v>20.6</v>
      </c>
      <c r="K52" s="156">
        <v>15.1</v>
      </c>
      <c r="L52" s="157">
        <v>12.3</v>
      </c>
      <c r="M52" s="158">
        <v>14.1</v>
      </c>
    </row>
    <row r="53" spans="1:13" x14ac:dyDescent="0.2">
      <c r="A53" s="71" t="s">
        <v>232</v>
      </c>
      <c r="B53" s="156">
        <v>9.5</v>
      </c>
      <c r="C53" s="157">
        <v>9.6</v>
      </c>
      <c r="D53" s="158">
        <v>9.5</v>
      </c>
      <c r="E53" s="156">
        <v>9.8000000000000007</v>
      </c>
      <c r="F53" s="157">
        <v>9.6</v>
      </c>
      <c r="G53" s="158">
        <v>9.6999999999999993</v>
      </c>
      <c r="H53" s="156">
        <v>18.8</v>
      </c>
      <c r="I53" s="157">
        <v>15.5</v>
      </c>
      <c r="J53" s="158">
        <v>18</v>
      </c>
      <c r="K53" s="156">
        <v>12.1</v>
      </c>
      <c r="L53" s="157">
        <v>10.4</v>
      </c>
      <c r="M53" s="158">
        <v>11.5</v>
      </c>
    </row>
    <row r="54" spans="1:13" x14ac:dyDescent="0.2">
      <c r="A54" s="71" t="s">
        <v>279</v>
      </c>
      <c r="B54" s="156">
        <v>11.1</v>
      </c>
      <c r="C54" s="157">
        <v>10.7</v>
      </c>
      <c r="D54" s="158">
        <v>10.9</v>
      </c>
      <c r="E54" s="156">
        <v>10</v>
      </c>
      <c r="F54" s="157">
        <v>9.1</v>
      </c>
      <c r="G54" s="158">
        <v>9.6</v>
      </c>
      <c r="H54" s="156">
        <v>18.7</v>
      </c>
      <c r="I54" s="157">
        <v>14.4</v>
      </c>
      <c r="J54" s="158">
        <v>17.8</v>
      </c>
      <c r="K54" s="156">
        <v>13.2</v>
      </c>
      <c r="L54" s="157">
        <v>10.6</v>
      </c>
      <c r="M54" s="158">
        <v>12.3</v>
      </c>
    </row>
    <row r="55" spans="1:13" x14ac:dyDescent="0.2">
      <c r="A55" s="71" t="s">
        <v>240</v>
      </c>
      <c r="B55" s="156">
        <v>9.1</v>
      </c>
      <c r="C55" s="157">
        <v>6.5</v>
      </c>
      <c r="D55" s="158">
        <v>8.1</v>
      </c>
      <c r="E55" s="156">
        <v>9.4</v>
      </c>
      <c r="F55" s="157">
        <v>8.6</v>
      </c>
      <c r="G55" s="158">
        <v>9.1</v>
      </c>
      <c r="H55" s="156">
        <v>19.8</v>
      </c>
      <c r="I55" s="157">
        <v>14.6</v>
      </c>
      <c r="J55" s="158">
        <v>18.7</v>
      </c>
      <c r="K55" s="156">
        <v>12.8</v>
      </c>
      <c r="L55" s="157">
        <v>8.6999999999999993</v>
      </c>
      <c r="M55" s="158">
        <v>11.4</v>
      </c>
    </row>
    <row r="56" spans="1:13" x14ac:dyDescent="0.2">
      <c r="A56" s="71" t="s">
        <v>272</v>
      </c>
      <c r="B56" s="156">
        <v>14.1</v>
      </c>
      <c r="C56" s="157">
        <v>11.5</v>
      </c>
      <c r="D56" s="158">
        <v>13.1</v>
      </c>
      <c r="E56" s="156">
        <v>9.6999999999999993</v>
      </c>
      <c r="F56" s="157">
        <v>9.3000000000000007</v>
      </c>
      <c r="G56" s="158">
        <v>9.5</v>
      </c>
      <c r="H56" s="156">
        <v>19.3</v>
      </c>
      <c r="I56" s="157">
        <v>16.8</v>
      </c>
      <c r="J56" s="158">
        <v>18.7</v>
      </c>
      <c r="K56" s="156">
        <v>14.5</v>
      </c>
      <c r="L56" s="157">
        <v>11.6</v>
      </c>
      <c r="M56" s="158">
        <v>13.6</v>
      </c>
    </row>
    <row r="57" spans="1:13" x14ac:dyDescent="0.2">
      <c r="A57" s="71" t="s">
        <v>268</v>
      </c>
      <c r="B57" s="156">
        <v>9.9</v>
      </c>
      <c r="C57" s="157">
        <v>8.9</v>
      </c>
      <c r="D57" s="158">
        <v>9.5</v>
      </c>
      <c r="E57" s="156">
        <v>11.8</v>
      </c>
      <c r="F57" s="157">
        <v>9.8000000000000007</v>
      </c>
      <c r="G57" s="158">
        <v>11.1</v>
      </c>
      <c r="H57" s="156">
        <v>20.100000000000001</v>
      </c>
      <c r="I57" s="157">
        <v>15</v>
      </c>
      <c r="J57" s="158">
        <v>19</v>
      </c>
      <c r="K57" s="156">
        <v>13.6</v>
      </c>
      <c r="L57" s="157">
        <v>10.199999999999999</v>
      </c>
      <c r="M57" s="158">
        <v>12.4</v>
      </c>
    </row>
    <row r="58" spans="1:13" x14ac:dyDescent="0.2">
      <c r="A58" s="71" t="s">
        <v>287</v>
      </c>
      <c r="B58" s="156">
        <v>11.7</v>
      </c>
      <c r="C58" s="157">
        <v>10.7</v>
      </c>
      <c r="D58" s="158">
        <v>11.3</v>
      </c>
      <c r="E58" s="156">
        <v>10.5</v>
      </c>
      <c r="F58" s="157">
        <v>9.6</v>
      </c>
      <c r="G58" s="158">
        <v>10.1</v>
      </c>
      <c r="H58" s="156">
        <v>20</v>
      </c>
      <c r="I58" s="157">
        <v>14.3</v>
      </c>
      <c r="J58" s="158">
        <v>18.899999999999999</v>
      </c>
      <c r="K58" s="156">
        <v>14</v>
      </c>
      <c r="L58" s="157">
        <v>10.8</v>
      </c>
      <c r="M58" s="158">
        <v>12.9</v>
      </c>
    </row>
    <row r="59" spans="1:13" x14ac:dyDescent="0.2">
      <c r="A59" s="71" t="s">
        <v>259</v>
      </c>
      <c r="B59" s="156">
        <v>13.5</v>
      </c>
      <c r="C59" s="157">
        <v>11.3</v>
      </c>
      <c r="D59" s="158">
        <v>12.6</v>
      </c>
      <c r="E59" s="156">
        <v>9.4</v>
      </c>
      <c r="F59" s="157">
        <v>9.6</v>
      </c>
      <c r="G59" s="158">
        <v>9.5</v>
      </c>
      <c r="H59" s="156">
        <v>18.600000000000001</v>
      </c>
      <c r="I59" s="157">
        <v>16.2</v>
      </c>
      <c r="J59" s="158">
        <v>18.100000000000001</v>
      </c>
      <c r="K59" s="156">
        <v>13.9</v>
      </c>
      <c r="L59" s="157">
        <v>11.5</v>
      </c>
      <c r="M59" s="158">
        <v>13</v>
      </c>
    </row>
    <row r="60" spans="1:13" x14ac:dyDescent="0.2">
      <c r="A60" s="71" t="s">
        <v>266</v>
      </c>
      <c r="B60" s="156">
        <v>10.5</v>
      </c>
      <c r="C60" s="157">
        <v>8.3000000000000007</v>
      </c>
      <c r="D60" s="158">
        <v>9.6</v>
      </c>
      <c r="E60" s="156">
        <v>9.4</v>
      </c>
      <c r="F60" s="157">
        <v>11.3</v>
      </c>
      <c r="G60" s="158">
        <v>10.4</v>
      </c>
      <c r="H60" s="156">
        <v>15.9</v>
      </c>
      <c r="I60" s="157">
        <v>13.1</v>
      </c>
      <c r="J60" s="158">
        <v>15</v>
      </c>
      <c r="K60" s="156">
        <v>11.3</v>
      </c>
      <c r="L60" s="157">
        <v>10.4</v>
      </c>
      <c r="M60" s="158">
        <v>10.9</v>
      </c>
    </row>
    <row r="61" spans="1:13" x14ac:dyDescent="0.2">
      <c r="A61" s="71" t="s">
        <v>270</v>
      </c>
      <c r="B61" s="156">
        <v>11.6</v>
      </c>
      <c r="C61" s="157">
        <v>11.2</v>
      </c>
      <c r="D61" s="158">
        <v>11.4</v>
      </c>
      <c r="E61" s="156">
        <v>10.5</v>
      </c>
      <c r="F61" s="157">
        <v>9.1999999999999993</v>
      </c>
      <c r="G61" s="158">
        <v>10</v>
      </c>
      <c r="H61" s="156">
        <v>19</v>
      </c>
      <c r="I61" s="157">
        <v>15.7</v>
      </c>
      <c r="J61" s="158">
        <v>18.3</v>
      </c>
      <c r="K61" s="156">
        <v>13.7</v>
      </c>
      <c r="L61" s="157">
        <v>11.1</v>
      </c>
      <c r="M61" s="158">
        <v>12.8</v>
      </c>
    </row>
    <row r="62" spans="1:13" x14ac:dyDescent="0.2">
      <c r="A62" s="71" t="s">
        <v>237</v>
      </c>
      <c r="B62" s="156">
        <v>12.6</v>
      </c>
      <c r="C62" s="157">
        <v>12.6</v>
      </c>
      <c r="D62" s="158">
        <v>12.6</v>
      </c>
      <c r="E62" s="156">
        <v>11.3</v>
      </c>
      <c r="F62" s="157">
        <v>11.7</v>
      </c>
      <c r="G62" s="158">
        <v>11.4</v>
      </c>
      <c r="H62" s="156">
        <v>20.8</v>
      </c>
      <c r="I62" s="157">
        <v>17.3</v>
      </c>
      <c r="J62" s="158">
        <v>20.100000000000001</v>
      </c>
      <c r="K62" s="156">
        <v>14.6</v>
      </c>
      <c r="L62" s="157">
        <v>12.9</v>
      </c>
      <c r="M62" s="158">
        <v>14</v>
      </c>
    </row>
    <row r="63" spans="1:13" x14ac:dyDescent="0.2">
      <c r="A63" s="71" t="s">
        <v>286</v>
      </c>
      <c r="B63" s="156">
        <v>14</v>
      </c>
      <c r="C63" s="157">
        <v>15</v>
      </c>
      <c r="D63" s="158">
        <v>14.4</v>
      </c>
      <c r="E63" s="156">
        <v>14</v>
      </c>
      <c r="F63" s="157">
        <v>15.4</v>
      </c>
      <c r="G63" s="158">
        <v>14.5</v>
      </c>
      <c r="H63" s="156">
        <v>22.2</v>
      </c>
      <c r="I63" s="157">
        <v>16.899999999999999</v>
      </c>
      <c r="J63" s="158">
        <v>20.9</v>
      </c>
      <c r="K63" s="156">
        <v>15.7</v>
      </c>
      <c r="L63" s="157">
        <v>15.3</v>
      </c>
      <c r="M63" s="158">
        <v>15.6</v>
      </c>
    </row>
    <row r="64" spans="1:13" x14ac:dyDescent="0.2">
      <c r="A64" s="71" t="s">
        <v>220</v>
      </c>
      <c r="B64" s="156">
        <v>10.4</v>
      </c>
      <c r="C64" s="157">
        <v>10.6</v>
      </c>
      <c r="D64" s="158">
        <v>10.5</v>
      </c>
      <c r="E64" s="156">
        <v>9.6</v>
      </c>
      <c r="F64" s="157">
        <v>9.9</v>
      </c>
      <c r="G64" s="158">
        <v>9.6999999999999993</v>
      </c>
      <c r="H64" s="156">
        <v>18.3</v>
      </c>
      <c r="I64" s="157">
        <v>15.9</v>
      </c>
      <c r="J64" s="158">
        <v>17.600000000000001</v>
      </c>
      <c r="K64" s="156">
        <v>12</v>
      </c>
      <c r="L64" s="157">
        <v>11</v>
      </c>
      <c r="M64" s="158">
        <v>11.6</v>
      </c>
    </row>
    <row r="65" spans="1:13" x14ac:dyDescent="0.2">
      <c r="A65" s="71" t="s">
        <v>231</v>
      </c>
      <c r="B65" s="156">
        <v>8.1</v>
      </c>
      <c r="C65" s="157">
        <v>6.8</v>
      </c>
      <c r="D65" s="158">
        <v>7.6</v>
      </c>
      <c r="E65" s="156">
        <v>9.9</v>
      </c>
      <c r="F65" s="157">
        <v>8.4</v>
      </c>
      <c r="G65" s="158">
        <v>9.3000000000000007</v>
      </c>
      <c r="H65" s="156">
        <v>18.8</v>
      </c>
      <c r="I65" s="157">
        <v>15.3</v>
      </c>
      <c r="J65" s="158">
        <v>18</v>
      </c>
      <c r="K65" s="156">
        <v>12.8</v>
      </c>
      <c r="L65" s="157">
        <v>9.1999999999999993</v>
      </c>
      <c r="M65" s="158">
        <v>11.5</v>
      </c>
    </row>
    <row r="66" spans="1:13" x14ac:dyDescent="0.2">
      <c r="A66" s="71" t="s">
        <v>258</v>
      </c>
      <c r="B66" s="156">
        <v>11.7</v>
      </c>
      <c r="C66" s="157">
        <v>10.4</v>
      </c>
      <c r="D66" s="158">
        <v>11.2</v>
      </c>
      <c r="E66" s="156">
        <v>10.6</v>
      </c>
      <c r="F66" s="157">
        <v>10.7</v>
      </c>
      <c r="G66" s="158">
        <v>10.6</v>
      </c>
      <c r="H66" s="156">
        <v>19</v>
      </c>
      <c r="I66" s="157">
        <v>17.3</v>
      </c>
      <c r="J66" s="158">
        <v>18.600000000000001</v>
      </c>
      <c r="K66" s="156">
        <v>13.7</v>
      </c>
      <c r="L66" s="157">
        <v>11.6</v>
      </c>
      <c r="M66" s="158">
        <v>12.9</v>
      </c>
    </row>
    <row r="67" spans="1:13" x14ac:dyDescent="0.2">
      <c r="A67" s="71" t="s">
        <v>218</v>
      </c>
      <c r="B67" s="156">
        <v>8.9</v>
      </c>
      <c r="C67" s="157">
        <v>8.5</v>
      </c>
      <c r="D67" s="158">
        <v>8.8000000000000007</v>
      </c>
      <c r="E67" s="156">
        <v>9.9</v>
      </c>
      <c r="F67" s="157">
        <v>10</v>
      </c>
      <c r="G67" s="158">
        <v>9.9</v>
      </c>
      <c r="H67" s="156">
        <v>17.5</v>
      </c>
      <c r="I67" s="157">
        <v>14.1</v>
      </c>
      <c r="J67" s="158">
        <v>16.8</v>
      </c>
      <c r="K67" s="156">
        <v>11.5</v>
      </c>
      <c r="L67" s="157">
        <v>9.9</v>
      </c>
      <c r="M67" s="158">
        <v>10.9</v>
      </c>
    </row>
    <row r="68" spans="1:13" x14ac:dyDescent="0.2">
      <c r="A68" s="71" t="s">
        <v>256</v>
      </c>
      <c r="B68" s="156">
        <v>13.3</v>
      </c>
      <c r="C68" s="157">
        <v>10.8</v>
      </c>
      <c r="D68" s="158">
        <v>12.2</v>
      </c>
      <c r="E68" s="156">
        <v>10.3</v>
      </c>
      <c r="F68" s="157">
        <v>10.7</v>
      </c>
      <c r="G68" s="158">
        <v>10.4</v>
      </c>
      <c r="H68" s="156">
        <v>23.2</v>
      </c>
      <c r="I68" s="157">
        <v>18.8</v>
      </c>
      <c r="J68" s="158">
        <v>22.1</v>
      </c>
      <c r="K68" s="156">
        <v>15</v>
      </c>
      <c r="L68" s="157">
        <v>12</v>
      </c>
      <c r="M68" s="158">
        <v>13.9</v>
      </c>
    </row>
    <row r="69" spans="1:13" x14ac:dyDescent="0.2">
      <c r="A69" s="71" t="s">
        <v>285</v>
      </c>
      <c r="B69" s="156">
        <v>10.8</v>
      </c>
      <c r="C69" s="157">
        <v>9.4</v>
      </c>
      <c r="D69" s="158">
        <v>10.199999999999999</v>
      </c>
      <c r="E69" s="156">
        <v>11.7</v>
      </c>
      <c r="F69" s="157">
        <v>9.6999999999999993</v>
      </c>
      <c r="G69" s="158">
        <v>11</v>
      </c>
      <c r="H69" s="156">
        <v>20.9</v>
      </c>
      <c r="I69" s="157">
        <v>15.4</v>
      </c>
      <c r="J69" s="158">
        <v>19.8</v>
      </c>
      <c r="K69" s="156">
        <v>14.2</v>
      </c>
      <c r="L69" s="157">
        <v>10.4</v>
      </c>
      <c r="M69" s="158">
        <v>12.9</v>
      </c>
    </row>
    <row r="70" spans="1:13" x14ac:dyDescent="0.2">
      <c r="A70" s="71" t="s">
        <v>253</v>
      </c>
      <c r="B70" s="156">
        <v>15.1</v>
      </c>
      <c r="C70" s="157">
        <v>12.8</v>
      </c>
      <c r="D70" s="158">
        <v>14.3</v>
      </c>
      <c r="E70" s="156">
        <v>10.6</v>
      </c>
      <c r="F70" s="157">
        <v>10.7</v>
      </c>
      <c r="G70" s="158">
        <v>10.6</v>
      </c>
      <c r="H70" s="156">
        <v>20.399999999999999</v>
      </c>
      <c r="I70" s="157">
        <v>15.4</v>
      </c>
      <c r="J70" s="158">
        <v>19.2</v>
      </c>
      <c r="K70" s="156">
        <v>15.4</v>
      </c>
      <c r="L70" s="157">
        <v>12.5</v>
      </c>
      <c r="M70" s="158">
        <v>14.4</v>
      </c>
    </row>
    <row r="71" spans="1:13" x14ac:dyDescent="0.2">
      <c r="A71" s="71" t="s">
        <v>227</v>
      </c>
      <c r="B71" s="156">
        <v>10.1</v>
      </c>
      <c r="C71" s="157">
        <v>9.4</v>
      </c>
      <c r="D71" s="158">
        <v>9.8000000000000007</v>
      </c>
      <c r="E71" s="156">
        <v>9.4</v>
      </c>
      <c r="F71" s="157">
        <v>8.9</v>
      </c>
      <c r="G71" s="158">
        <v>9.1999999999999993</v>
      </c>
      <c r="H71" s="156">
        <v>18.8</v>
      </c>
      <c r="I71" s="157">
        <v>13.7</v>
      </c>
      <c r="J71" s="158">
        <v>17.7</v>
      </c>
      <c r="K71" s="156">
        <v>12.5</v>
      </c>
      <c r="L71" s="157">
        <v>9.8000000000000007</v>
      </c>
      <c r="M71" s="158">
        <v>11.6</v>
      </c>
    </row>
    <row r="72" spans="1:13" x14ac:dyDescent="0.2">
      <c r="A72" s="71" t="s">
        <v>284</v>
      </c>
      <c r="B72" s="156">
        <v>9.9</v>
      </c>
      <c r="C72" s="157">
        <v>9.1999999999999993</v>
      </c>
      <c r="D72" s="158">
        <v>9.6</v>
      </c>
      <c r="E72" s="156">
        <v>9.1999999999999993</v>
      </c>
      <c r="F72" s="157">
        <v>10.7</v>
      </c>
      <c r="G72" s="158">
        <v>9.8000000000000007</v>
      </c>
      <c r="H72" s="156">
        <v>18.3</v>
      </c>
      <c r="I72" s="157">
        <v>15.4</v>
      </c>
      <c r="J72" s="158">
        <v>17.600000000000001</v>
      </c>
      <c r="K72" s="156">
        <v>11.6</v>
      </c>
      <c r="L72" s="157">
        <v>10.7</v>
      </c>
      <c r="M72" s="158">
        <v>11.2</v>
      </c>
    </row>
    <row r="73" spans="1:13" x14ac:dyDescent="0.2">
      <c r="A73" s="71" t="s">
        <v>278</v>
      </c>
      <c r="B73" s="156">
        <v>12.4</v>
      </c>
      <c r="C73" s="157">
        <v>13.1</v>
      </c>
      <c r="D73" s="158">
        <v>12.7</v>
      </c>
      <c r="E73" s="156">
        <v>11.4</v>
      </c>
      <c r="F73" s="157">
        <v>11.3</v>
      </c>
      <c r="G73" s="158">
        <v>11.4</v>
      </c>
      <c r="H73" s="156">
        <v>21.7</v>
      </c>
      <c r="I73" s="157">
        <v>18.2</v>
      </c>
      <c r="J73" s="158">
        <v>21</v>
      </c>
      <c r="K73" s="156">
        <v>14.7</v>
      </c>
      <c r="L73" s="157">
        <v>13.1</v>
      </c>
      <c r="M73" s="158">
        <v>14.1</v>
      </c>
    </row>
    <row r="74" spans="1:13" x14ac:dyDescent="0.2">
      <c r="A74" s="159" t="s">
        <v>208</v>
      </c>
      <c r="B74" s="160">
        <v>11.9</v>
      </c>
      <c r="C74" s="161">
        <v>11.5</v>
      </c>
      <c r="D74" s="162">
        <v>11.8</v>
      </c>
      <c r="E74" s="160">
        <v>11.2</v>
      </c>
      <c r="F74" s="161">
        <v>11.2</v>
      </c>
      <c r="G74" s="162">
        <v>11.2</v>
      </c>
      <c r="H74" s="160">
        <v>20.3</v>
      </c>
      <c r="I74" s="161">
        <v>16.2</v>
      </c>
      <c r="J74" s="162">
        <v>19.399999999999999</v>
      </c>
      <c r="K74" s="160">
        <v>13.9</v>
      </c>
      <c r="L74" s="161">
        <v>12.1</v>
      </c>
      <c r="M74" s="162">
        <v>13.3</v>
      </c>
    </row>
    <row r="75" spans="1:13" x14ac:dyDescent="0.2">
      <c r="A75" s="69" t="s">
        <v>196</v>
      </c>
      <c r="B75" s="163">
        <v>7.6</v>
      </c>
      <c r="C75" s="164">
        <v>6.4</v>
      </c>
      <c r="D75" s="165">
        <v>7.1</v>
      </c>
      <c r="E75" s="163">
        <v>3.5</v>
      </c>
      <c r="F75" s="164">
        <v>4.7</v>
      </c>
      <c r="G75" s="165">
        <v>4</v>
      </c>
      <c r="H75" s="163">
        <v>12.4</v>
      </c>
      <c r="I75" s="164">
        <v>11</v>
      </c>
      <c r="J75" s="165">
        <v>12</v>
      </c>
      <c r="K75" s="163">
        <v>7</v>
      </c>
      <c r="L75" s="164">
        <v>6.3</v>
      </c>
      <c r="M75" s="165">
        <v>6.7</v>
      </c>
    </row>
    <row r="76" spans="1:13" x14ac:dyDescent="0.2">
      <c r="A76" s="71" t="s">
        <v>187</v>
      </c>
      <c r="B76" s="156">
        <v>5.8</v>
      </c>
      <c r="C76" s="157">
        <v>4.2</v>
      </c>
      <c r="D76" s="158">
        <v>5.2</v>
      </c>
      <c r="E76" s="156">
        <v>3.7</v>
      </c>
      <c r="F76" s="157">
        <v>5.7</v>
      </c>
      <c r="G76" s="158">
        <v>4.5</v>
      </c>
      <c r="H76" s="156">
        <v>11.8</v>
      </c>
      <c r="I76" s="157">
        <v>9.6999999999999993</v>
      </c>
      <c r="J76" s="158">
        <v>11.2</v>
      </c>
      <c r="K76" s="156">
        <v>6.5</v>
      </c>
      <c r="L76" s="157">
        <v>5.9</v>
      </c>
      <c r="M76" s="158">
        <v>6.2</v>
      </c>
    </row>
    <row r="77" spans="1:13" x14ac:dyDescent="0.2">
      <c r="A77" s="71" t="s">
        <v>181</v>
      </c>
      <c r="B77" s="156">
        <v>14.8</v>
      </c>
      <c r="C77" s="157">
        <v>9.8000000000000007</v>
      </c>
      <c r="D77" s="158">
        <v>12.6</v>
      </c>
      <c r="E77" s="156">
        <v>8.8000000000000007</v>
      </c>
      <c r="F77" s="157">
        <v>8.5</v>
      </c>
      <c r="G77" s="158">
        <v>8.6999999999999993</v>
      </c>
      <c r="H77" s="156">
        <v>25.4</v>
      </c>
      <c r="I77" s="157">
        <v>20.399999999999999</v>
      </c>
      <c r="J77" s="158">
        <v>23.7</v>
      </c>
      <c r="K77" s="156">
        <v>14.5</v>
      </c>
      <c r="L77" s="157">
        <v>10.4</v>
      </c>
      <c r="M77" s="158">
        <v>12.7</v>
      </c>
    </row>
    <row r="78" spans="1:13" x14ac:dyDescent="0.2">
      <c r="A78" s="71" t="s">
        <v>170</v>
      </c>
      <c r="B78" s="156">
        <v>12.7</v>
      </c>
      <c r="C78" s="157">
        <v>9</v>
      </c>
      <c r="D78" s="158">
        <v>11.1</v>
      </c>
      <c r="E78" s="156">
        <v>7.4</v>
      </c>
      <c r="F78" s="157">
        <v>7.6</v>
      </c>
      <c r="G78" s="158">
        <v>7.5</v>
      </c>
      <c r="H78" s="156">
        <v>21.5</v>
      </c>
      <c r="I78" s="157">
        <v>14.6</v>
      </c>
      <c r="J78" s="158">
        <v>19.3</v>
      </c>
      <c r="K78" s="156">
        <v>12.1</v>
      </c>
      <c r="L78" s="157">
        <v>8.8000000000000007</v>
      </c>
      <c r="M78" s="158">
        <v>10.6</v>
      </c>
    </row>
    <row r="79" spans="1:13" x14ac:dyDescent="0.2">
      <c r="A79" s="73" t="s">
        <v>202</v>
      </c>
      <c r="B79" s="166">
        <v>10.3</v>
      </c>
      <c r="C79" s="167">
        <v>7.7</v>
      </c>
      <c r="D79" s="168">
        <v>9.3000000000000007</v>
      </c>
      <c r="E79" s="166">
        <v>5.7</v>
      </c>
      <c r="F79" s="167">
        <v>6.7</v>
      </c>
      <c r="G79" s="168">
        <v>6.2</v>
      </c>
      <c r="H79" s="166">
        <v>16.7</v>
      </c>
      <c r="I79" s="167">
        <v>13</v>
      </c>
      <c r="J79" s="168">
        <v>15.5</v>
      </c>
      <c r="K79" s="166">
        <v>9.8000000000000007</v>
      </c>
      <c r="L79" s="167">
        <v>7.9</v>
      </c>
      <c r="M79" s="168">
        <v>9</v>
      </c>
    </row>
    <row r="80" spans="1:13" x14ac:dyDescent="0.2">
      <c r="A80" s="73" t="s">
        <v>164</v>
      </c>
      <c r="B80" s="166">
        <v>11.9</v>
      </c>
      <c r="C80" s="167">
        <v>11.4</v>
      </c>
      <c r="D80" s="168">
        <v>11.7</v>
      </c>
      <c r="E80" s="166">
        <v>11</v>
      </c>
      <c r="F80" s="167">
        <v>11</v>
      </c>
      <c r="G80" s="168">
        <v>11</v>
      </c>
      <c r="H80" s="166">
        <v>20.2</v>
      </c>
      <c r="I80" s="167">
        <v>16.100000000000001</v>
      </c>
      <c r="J80" s="168">
        <v>19.3</v>
      </c>
      <c r="K80" s="166">
        <v>13.8</v>
      </c>
      <c r="L80" s="167">
        <v>11.9</v>
      </c>
      <c r="M80" s="168">
        <v>13.1</v>
      </c>
    </row>
    <row r="81" spans="1:13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1:13" x14ac:dyDescent="0.2">
      <c r="A82" s="75" t="s">
        <v>78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1:13" x14ac:dyDescent="0.2">
      <c r="A83" s="76" t="s">
        <v>283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x14ac:dyDescent="0.2">
      <c r="A84" s="76" t="s">
        <v>159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</row>
  </sheetData>
  <mergeCells count="10">
    <mergeCell ref="A48:M48"/>
    <mergeCell ref="B50:D50"/>
    <mergeCell ref="E50:G50"/>
    <mergeCell ref="H50:J50"/>
    <mergeCell ref="K50:M50"/>
    <mergeCell ref="A3:M3"/>
    <mergeCell ref="B5:D5"/>
    <mergeCell ref="E5:G5"/>
    <mergeCell ref="H5:J5"/>
    <mergeCell ref="K5:M5"/>
  </mergeCells>
  <hyperlinks>
    <hyperlink ref="A1" location="Sommaire!A1" display="Retour sommaire"/>
  </hyperlinks>
  <pageMargins left="0.7" right="0.7" top="0.75" bottom="0.75" header="0.3" footer="0.3"/>
  <pageSetup paperSize="9" scale="49" orientation="landscape" verticalDpi="0" r:id="rId1"/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/>
  </sheetViews>
  <sheetFormatPr baseColWidth="10" defaultRowHeight="12.75" x14ac:dyDescent="0.2"/>
  <cols>
    <col min="1" max="1" width="37" style="67" customWidth="1"/>
    <col min="2" max="3" width="22.42578125" style="67" customWidth="1"/>
    <col min="4" max="16384" width="11.42578125" style="67"/>
  </cols>
  <sheetData>
    <row r="1" spans="1:5" s="190" customFormat="1" ht="15" x14ac:dyDescent="0.25">
      <c r="A1" s="189" t="s">
        <v>296</v>
      </c>
    </row>
    <row r="2" spans="1:5" s="190" customFormat="1" x14ac:dyDescent="0.2"/>
    <row r="3" spans="1:5" ht="36.75" customHeight="1" x14ac:dyDescent="0.2">
      <c r="A3" s="437" t="s">
        <v>295</v>
      </c>
      <c r="B3" s="437"/>
      <c r="C3" s="437"/>
    </row>
    <row r="5" spans="1:5" ht="14.25" x14ac:dyDescent="0.2">
      <c r="A5" s="133" t="s">
        <v>83</v>
      </c>
      <c r="B5" s="134" t="s">
        <v>155</v>
      </c>
      <c r="C5" s="134" t="s">
        <v>156</v>
      </c>
    </row>
    <row r="6" spans="1:5" x14ac:dyDescent="0.2">
      <c r="A6" s="135" t="s">
        <v>157</v>
      </c>
      <c r="B6" s="136">
        <v>0.88598560079443889</v>
      </c>
      <c r="C6" s="136">
        <v>0.98315313050037711</v>
      </c>
    </row>
    <row r="7" spans="1:5" x14ac:dyDescent="0.2">
      <c r="A7" s="137" t="s">
        <v>63</v>
      </c>
      <c r="B7" s="138">
        <v>1.37976983646275</v>
      </c>
      <c r="C7" s="138">
        <v>2.4521452478941885</v>
      </c>
    </row>
    <row r="8" spans="1:5" x14ac:dyDescent="0.2">
      <c r="A8" s="139" t="s">
        <v>40</v>
      </c>
      <c r="B8" s="140">
        <v>0.81116294708527725</v>
      </c>
      <c r="C8" s="140">
        <v>1.4711019679385164</v>
      </c>
    </row>
    <row r="9" spans="1:5" s="143" customFormat="1" x14ac:dyDescent="0.2">
      <c r="A9" s="141" t="s">
        <v>152</v>
      </c>
      <c r="B9" s="142">
        <v>1.0771697570201044</v>
      </c>
      <c r="C9" s="142">
        <v>1.7242204045068905</v>
      </c>
    </row>
    <row r="10" spans="1:5" s="37" customFormat="1" x14ac:dyDescent="0.2">
      <c r="A10" s="188" t="s">
        <v>158</v>
      </c>
      <c r="B10" s="188"/>
      <c r="C10" s="188"/>
      <c r="D10" s="181"/>
      <c r="E10" s="181"/>
    </row>
    <row r="11" spans="1:5" s="37" customFormat="1" x14ac:dyDescent="0.2">
      <c r="A11" s="444" t="s">
        <v>153</v>
      </c>
      <c r="B11" s="444"/>
      <c r="C11" s="444"/>
      <c r="D11" s="444"/>
      <c r="E11" s="444"/>
    </row>
  </sheetData>
  <mergeCells count="2">
    <mergeCell ref="A11:E11"/>
    <mergeCell ref="A3:C3"/>
  </mergeCells>
  <hyperlinks>
    <hyperlink ref="A1" location="Sommaire!A1" display="Retour sommaire"/>
  </hyperlinks>
  <pageMargins left="0.7" right="0.7" top="0.75" bottom="0.75" header="0.3" footer="0.3"/>
  <pageSetup paperSize="9" scale="9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2.75" x14ac:dyDescent="0.2"/>
  <cols>
    <col min="1" max="1" width="27.7109375" style="67" customWidth="1"/>
    <col min="2" max="2" width="19.5703125" style="67" customWidth="1"/>
    <col min="3" max="3" width="18.85546875" style="67" customWidth="1"/>
    <col min="4" max="4" width="18.5703125" style="67" customWidth="1"/>
    <col min="5" max="5" width="21.42578125" style="67" customWidth="1"/>
    <col min="6" max="16384" width="11.42578125" style="67"/>
  </cols>
  <sheetData>
    <row r="1" spans="1:5" s="190" customFormat="1" ht="14.25" x14ac:dyDescent="0.2">
      <c r="A1" s="191" t="s">
        <v>296</v>
      </c>
    </row>
    <row r="2" spans="1:5" s="190" customFormat="1" x14ac:dyDescent="0.2"/>
    <row r="3" spans="1:5" ht="15.75" x14ac:dyDescent="0.25">
      <c r="A3" s="201" t="s">
        <v>468</v>
      </c>
    </row>
    <row r="4" spans="1:5" ht="15.75" x14ac:dyDescent="0.25">
      <c r="A4" s="201"/>
    </row>
    <row r="5" spans="1:5" ht="38.25" x14ac:dyDescent="0.2">
      <c r="A5" s="143" t="s">
        <v>55</v>
      </c>
      <c r="B5" s="268" t="s">
        <v>355</v>
      </c>
      <c r="C5" s="269" t="s">
        <v>356</v>
      </c>
      <c r="D5" s="269" t="s">
        <v>357</v>
      </c>
      <c r="E5" s="270" t="s">
        <v>303</v>
      </c>
    </row>
    <row r="6" spans="1:5" x14ac:dyDescent="0.2">
      <c r="A6" s="262" t="s">
        <v>358</v>
      </c>
      <c r="B6" s="271">
        <v>0.53480000000000005</v>
      </c>
      <c r="C6" s="263">
        <v>0.18090000000000001</v>
      </c>
      <c r="D6" s="264">
        <v>1600</v>
      </c>
      <c r="E6" s="265">
        <v>0.61060000000000003</v>
      </c>
    </row>
    <row r="7" spans="1:5" x14ac:dyDescent="0.2">
      <c r="A7" s="199" t="s">
        <v>267</v>
      </c>
      <c r="B7" s="272">
        <v>0.34649999999999997</v>
      </c>
      <c r="C7" s="260">
        <v>0.22039999999999998</v>
      </c>
      <c r="D7" s="261">
        <v>1420</v>
      </c>
      <c r="E7" s="266">
        <v>0.55490000000000006</v>
      </c>
    </row>
    <row r="8" spans="1:5" x14ac:dyDescent="0.2">
      <c r="A8" s="199" t="s">
        <v>274</v>
      </c>
      <c r="B8" s="272">
        <v>0.36380000000000001</v>
      </c>
      <c r="C8" s="260">
        <v>0.21829999999999999</v>
      </c>
      <c r="D8" s="261">
        <v>1430</v>
      </c>
      <c r="E8" s="266">
        <v>0.55110000000000003</v>
      </c>
    </row>
    <row r="9" spans="1:5" x14ac:dyDescent="0.2">
      <c r="A9" s="199" t="s">
        <v>242</v>
      </c>
      <c r="B9" s="272">
        <v>0.35229999999999995</v>
      </c>
      <c r="C9" s="260">
        <v>0.2218</v>
      </c>
      <c r="D9" s="261">
        <v>1400</v>
      </c>
      <c r="E9" s="266">
        <v>0.59589999999999999</v>
      </c>
    </row>
    <row r="10" spans="1:5" x14ac:dyDescent="0.2">
      <c r="A10" s="199" t="s">
        <v>359</v>
      </c>
      <c r="B10" s="272">
        <v>0.38939999999999997</v>
      </c>
      <c r="C10" s="260">
        <v>0.24359999999999998</v>
      </c>
      <c r="D10" s="261">
        <v>1420</v>
      </c>
      <c r="E10" s="266">
        <v>0.4869</v>
      </c>
    </row>
    <row r="11" spans="1:5" x14ac:dyDescent="0.2">
      <c r="A11" s="199" t="s">
        <v>264</v>
      </c>
      <c r="B11" s="272">
        <v>0.41009999999999996</v>
      </c>
      <c r="C11" s="260">
        <v>0.22140000000000001</v>
      </c>
      <c r="D11" s="261">
        <v>1460</v>
      </c>
      <c r="E11" s="266">
        <v>0.56030000000000002</v>
      </c>
    </row>
    <row r="12" spans="1:5" x14ac:dyDescent="0.2">
      <c r="A12" s="199" t="s">
        <v>285</v>
      </c>
      <c r="B12" s="272">
        <v>0.43869999999999998</v>
      </c>
      <c r="C12" s="260">
        <v>0.1426</v>
      </c>
      <c r="D12" s="261">
        <v>1460</v>
      </c>
      <c r="E12" s="266">
        <v>0.65700000000000003</v>
      </c>
    </row>
    <row r="13" spans="1:5" x14ac:dyDescent="0.2">
      <c r="A13" s="199" t="s">
        <v>268</v>
      </c>
      <c r="B13" s="272">
        <v>0.46350000000000002</v>
      </c>
      <c r="C13" s="260">
        <v>0.13390000000000002</v>
      </c>
      <c r="D13" s="261">
        <v>1460</v>
      </c>
      <c r="E13" s="266">
        <v>0.59289999999999998</v>
      </c>
    </row>
    <row r="14" spans="1:5" x14ac:dyDescent="0.2">
      <c r="A14" s="199" t="s">
        <v>234</v>
      </c>
      <c r="B14" s="272">
        <v>0.45189999999999997</v>
      </c>
      <c r="C14" s="260">
        <v>0.18140000000000001</v>
      </c>
      <c r="D14" s="261">
        <v>1460</v>
      </c>
      <c r="E14" s="266">
        <v>0.59829999999999994</v>
      </c>
    </row>
    <row r="15" spans="1:5" x14ac:dyDescent="0.2">
      <c r="A15" s="199" t="s">
        <v>223</v>
      </c>
      <c r="B15" s="272">
        <v>0.4738</v>
      </c>
      <c r="C15" s="260">
        <v>0.16969999999999999</v>
      </c>
      <c r="D15" s="261">
        <v>1470</v>
      </c>
      <c r="E15" s="266">
        <v>0.58140000000000003</v>
      </c>
    </row>
    <row r="16" spans="1:5" x14ac:dyDescent="0.2">
      <c r="A16" s="199" t="s">
        <v>282</v>
      </c>
      <c r="B16" s="272">
        <v>0.47820000000000001</v>
      </c>
      <c r="C16" s="260">
        <v>0.1472</v>
      </c>
      <c r="D16" s="261">
        <v>1470</v>
      </c>
      <c r="E16" s="266">
        <v>0.629</v>
      </c>
    </row>
    <row r="17" spans="1:5" x14ac:dyDescent="0.2">
      <c r="A17" s="199" t="s">
        <v>215</v>
      </c>
      <c r="B17" s="272">
        <v>0.38890000000000002</v>
      </c>
      <c r="C17" s="260">
        <v>0.26280000000000003</v>
      </c>
      <c r="D17" s="261">
        <v>1410</v>
      </c>
      <c r="E17" s="266">
        <v>0.52950000000000008</v>
      </c>
    </row>
    <row r="18" spans="1:5" x14ac:dyDescent="0.2">
      <c r="A18" s="199" t="s">
        <v>266</v>
      </c>
      <c r="B18" s="272">
        <v>0.40149999999999997</v>
      </c>
      <c r="C18" s="260">
        <v>0.18350000000000002</v>
      </c>
      <c r="D18" s="261">
        <v>1500</v>
      </c>
      <c r="E18" s="266">
        <v>0.55270000000000008</v>
      </c>
    </row>
    <row r="19" spans="1:5" x14ac:dyDescent="0.2">
      <c r="A19" s="267" t="s">
        <v>202</v>
      </c>
      <c r="B19" s="273">
        <v>0.1696</v>
      </c>
      <c r="C19" s="274">
        <v>0.43099999999999999</v>
      </c>
      <c r="D19" s="275">
        <v>1300</v>
      </c>
      <c r="E19" s="276">
        <v>0.29249999999999998</v>
      </c>
    </row>
    <row r="20" spans="1:5" ht="63.75" x14ac:dyDescent="0.2">
      <c r="A20" s="267"/>
      <c r="B20" s="420" t="s">
        <v>344</v>
      </c>
      <c r="C20" s="421" t="s">
        <v>360</v>
      </c>
      <c r="D20" s="421" t="s">
        <v>361</v>
      </c>
      <c r="E20" s="422" t="s">
        <v>344</v>
      </c>
    </row>
    <row r="21" spans="1:5" x14ac:dyDescent="0.2">
      <c r="A21" s="223" t="s">
        <v>362</v>
      </c>
    </row>
  </sheetData>
  <hyperlinks>
    <hyperlink ref="A1" location="Sommaire!A1" display="Retour sommaire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baseColWidth="10" defaultRowHeight="12.75" x14ac:dyDescent="0.2"/>
  <cols>
    <col min="1" max="1" width="60.85546875" style="67" customWidth="1"/>
    <col min="2" max="16384" width="11.42578125" style="67"/>
  </cols>
  <sheetData>
    <row r="1" spans="1:8" s="190" customFormat="1" ht="14.25" x14ac:dyDescent="0.2">
      <c r="A1" s="191" t="s">
        <v>296</v>
      </c>
    </row>
    <row r="2" spans="1:8" s="190" customFormat="1" x14ac:dyDescent="0.2"/>
    <row r="3" spans="1:8" ht="15.75" x14ac:dyDescent="0.25">
      <c r="A3" s="10" t="s">
        <v>469</v>
      </c>
    </row>
    <row r="4" spans="1:8" ht="13.5" thickBot="1" x14ac:dyDescent="0.25"/>
    <row r="5" spans="1:8" x14ac:dyDescent="0.2">
      <c r="B5" s="445" t="s">
        <v>303</v>
      </c>
      <c r="C5" s="446"/>
      <c r="D5" s="447" t="s">
        <v>304</v>
      </c>
      <c r="E5" s="446"/>
      <c r="F5" s="448" t="s">
        <v>305</v>
      </c>
      <c r="G5" s="450" t="s">
        <v>306</v>
      </c>
      <c r="H5" s="452" t="s">
        <v>307</v>
      </c>
    </row>
    <row r="6" spans="1:8" ht="26.25" thickBot="1" x14ac:dyDescent="0.25">
      <c r="A6" s="225" t="s">
        <v>13</v>
      </c>
      <c r="B6" s="226" t="s">
        <v>308</v>
      </c>
      <c r="C6" s="227" t="s">
        <v>309</v>
      </c>
      <c r="D6" s="227" t="s">
        <v>310</v>
      </c>
      <c r="E6" s="227" t="s">
        <v>311</v>
      </c>
      <c r="F6" s="449"/>
      <c r="G6" s="451"/>
      <c r="H6" s="453"/>
    </row>
    <row r="7" spans="1:8" x14ac:dyDescent="0.2">
      <c r="A7" s="233" t="s">
        <v>312</v>
      </c>
      <c r="B7" s="229">
        <v>15.37</v>
      </c>
      <c r="C7" s="230">
        <v>5.82</v>
      </c>
      <c r="D7" s="230">
        <v>10</v>
      </c>
      <c r="E7" s="230">
        <v>6.31</v>
      </c>
      <c r="F7" s="230">
        <v>9</v>
      </c>
      <c r="G7" s="230">
        <v>38.369999999999997</v>
      </c>
      <c r="H7" s="231">
        <v>16.239999999999998</v>
      </c>
    </row>
    <row r="8" spans="1:8" x14ac:dyDescent="0.2">
      <c r="A8" s="242" t="s">
        <v>313</v>
      </c>
      <c r="B8" s="250">
        <v>35.64</v>
      </c>
      <c r="C8" s="251">
        <v>11.83</v>
      </c>
      <c r="D8" s="251">
        <v>11.2</v>
      </c>
      <c r="E8" s="251">
        <v>2.96</v>
      </c>
      <c r="F8" s="251">
        <v>9.31</v>
      </c>
      <c r="G8" s="251">
        <v>20.49</v>
      </c>
      <c r="H8" s="252">
        <v>8.57</v>
      </c>
    </row>
    <row r="9" spans="1:8" x14ac:dyDescent="0.2">
      <c r="A9" s="232" t="s">
        <v>314</v>
      </c>
      <c r="B9" s="243">
        <v>36.75</v>
      </c>
      <c r="C9" s="244">
        <v>13.63</v>
      </c>
      <c r="D9" s="244">
        <v>11.82</v>
      </c>
      <c r="E9" s="244">
        <v>2.9</v>
      </c>
      <c r="F9" s="244">
        <v>7</v>
      </c>
      <c r="G9" s="244">
        <v>20.77</v>
      </c>
      <c r="H9" s="245">
        <v>6</v>
      </c>
    </row>
    <row r="10" spans="1:8" x14ac:dyDescent="0.2">
      <c r="A10" s="246" t="s">
        <v>315</v>
      </c>
      <c r="B10" s="247">
        <v>34.380000000000003</v>
      </c>
      <c r="C10" s="248">
        <v>9.7899999999999991</v>
      </c>
      <c r="D10" s="248">
        <v>10.5</v>
      </c>
      <c r="E10" s="248">
        <v>3.02</v>
      </c>
      <c r="F10" s="248">
        <v>11.3</v>
      </c>
      <c r="G10" s="248">
        <v>20.170000000000002</v>
      </c>
      <c r="H10" s="249">
        <v>10.85</v>
      </c>
    </row>
    <row r="11" spans="1:8" x14ac:dyDescent="0.2">
      <c r="A11" s="228" t="s">
        <v>316</v>
      </c>
      <c r="B11" s="236">
        <v>44.41</v>
      </c>
      <c r="C11" s="237">
        <v>9.82</v>
      </c>
      <c r="D11" s="237">
        <v>8.86</v>
      </c>
      <c r="E11" s="237">
        <v>3.9</v>
      </c>
      <c r="F11" s="237">
        <v>9</v>
      </c>
      <c r="G11" s="237">
        <v>9.98</v>
      </c>
      <c r="H11" s="238">
        <v>14.04</v>
      </c>
    </row>
    <row r="12" spans="1:8" x14ac:dyDescent="0.2">
      <c r="A12" s="234" t="s">
        <v>317</v>
      </c>
      <c r="B12" s="243">
        <v>53.76</v>
      </c>
      <c r="C12" s="244">
        <v>10</v>
      </c>
      <c r="D12" s="244">
        <v>9.1999999999999993</v>
      </c>
      <c r="E12" s="244">
        <v>1.91</v>
      </c>
      <c r="F12" s="244">
        <v>8.69</v>
      </c>
      <c r="G12" s="244">
        <v>9.16</v>
      </c>
      <c r="H12" s="245">
        <v>6.64</v>
      </c>
    </row>
    <row r="13" spans="1:8" x14ac:dyDescent="0.2">
      <c r="A13" s="234" t="s">
        <v>318</v>
      </c>
      <c r="B13" s="243">
        <v>45.24</v>
      </c>
      <c r="C13" s="244">
        <v>11.32</v>
      </c>
      <c r="D13" s="244">
        <v>9.57</v>
      </c>
      <c r="E13" s="244">
        <v>4.01</v>
      </c>
      <c r="F13" s="244">
        <v>11.1</v>
      </c>
      <c r="G13" s="244">
        <v>9.27</v>
      </c>
      <c r="H13" s="245">
        <v>10</v>
      </c>
    </row>
    <row r="14" spans="1:8" x14ac:dyDescent="0.2">
      <c r="A14" s="234" t="s">
        <v>319</v>
      </c>
      <c r="B14" s="243">
        <v>33.49</v>
      </c>
      <c r="C14" s="244">
        <v>10.08</v>
      </c>
      <c r="D14" s="244">
        <v>8.59</v>
      </c>
      <c r="E14" s="244">
        <v>1.82</v>
      </c>
      <c r="F14" s="244">
        <v>8.69</v>
      </c>
      <c r="G14" s="244">
        <v>16.190000000000001</v>
      </c>
      <c r="H14" s="245">
        <v>21.13</v>
      </c>
    </row>
    <row r="15" spans="1:8" x14ac:dyDescent="0.2">
      <c r="A15" s="234" t="s">
        <v>320</v>
      </c>
      <c r="B15" s="243">
        <v>41.6</v>
      </c>
      <c r="C15" s="244">
        <v>8.7100000000000009</v>
      </c>
      <c r="D15" s="244">
        <v>10.47</v>
      </c>
      <c r="E15" s="244">
        <v>3.9</v>
      </c>
      <c r="F15" s="244">
        <v>10.08</v>
      </c>
      <c r="G15" s="244">
        <v>8.68</v>
      </c>
      <c r="H15" s="245">
        <v>16</v>
      </c>
    </row>
    <row r="16" spans="1:8" x14ac:dyDescent="0.2">
      <c r="A16" s="253" t="s">
        <v>321</v>
      </c>
      <c r="B16" s="247">
        <v>36.83</v>
      </c>
      <c r="C16" s="248">
        <v>7.71</v>
      </c>
      <c r="D16" s="248">
        <v>6.79</v>
      </c>
      <c r="E16" s="248">
        <v>6.07</v>
      </c>
      <c r="F16" s="248">
        <v>6.17</v>
      </c>
      <c r="G16" s="248">
        <v>11</v>
      </c>
      <c r="H16" s="249">
        <v>24.86</v>
      </c>
    </row>
    <row r="17" spans="1:8" x14ac:dyDescent="0.2">
      <c r="A17" s="235" t="s">
        <v>322</v>
      </c>
      <c r="B17" s="236">
        <v>53.92</v>
      </c>
      <c r="C17" s="237">
        <v>13.77</v>
      </c>
      <c r="D17" s="237">
        <v>6.83</v>
      </c>
      <c r="E17" s="237">
        <v>2.2200000000000002</v>
      </c>
      <c r="F17" s="237">
        <v>10.76</v>
      </c>
      <c r="G17" s="237">
        <v>4.82</v>
      </c>
      <c r="H17" s="238">
        <v>7</v>
      </c>
    </row>
    <row r="18" spans="1:8" s="190" customFormat="1" x14ac:dyDescent="0.2">
      <c r="A18" s="199" t="s">
        <v>323</v>
      </c>
      <c r="B18" s="243">
        <v>55.29</v>
      </c>
      <c r="C18" s="244">
        <v>13.26</v>
      </c>
      <c r="D18" s="244">
        <v>8.6</v>
      </c>
      <c r="E18" s="244">
        <v>2.14</v>
      </c>
      <c r="F18" s="244">
        <v>10.06</v>
      </c>
      <c r="G18" s="244">
        <v>5.05</v>
      </c>
      <c r="H18" s="245">
        <v>5.61</v>
      </c>
    </row>
    <row r="19" spans="1:8" s="190" customFormat="1" x14ac:dyDescent="0.2">
      <c r="A19" s="199" t="s">
        <v>324</v>
      </c>
      <c r="B19" s="247">
        <v>53.04</v>
      </c>
      <c r="C19" s="248">
        <v>14.1</v>
      </c>
      <c r="D19" s="248">
        <v>5.69</v>
      </c>
      <c r="E19" s="248">
        <v>2.2799999999999998</v>
      </c>
      <c r="F19" s="248">
        <v>11.21</v>
      </c>
      <c r="G19" s="248">
        <v>4.67</v>
      </c>
      <c r="H19" s="249">
        <v>9.01</v>
      </c>
    </row>
    <row r="20" spans="1:8" x14ac:dyDescent="0.2">
      <c r="A20" s="235" t="s">
        <v>325</v>
      </c>
      <c r="B20" s="236">
        <v>84.83</v>
      </c>
      <c r="C20" s="237">
        <v>8.27</v>
      </c>
      <c r="D20" s="237">
        <v>0.36</v>
      </c>
      <c r="E20" s="237">
        <v>1.65</v>
      </c>
      <c r="F20" s="237">
        <v>3.25</v>
      </c>
      <c r="G20" s="237">
        <v>0.5</v>
      </c>
      <c r="H20" s="238">
        <v>1.1299999999999999</v>
      </c>
    </row>
    <row r="21" spans="1:8" x14ac:dyDescent="0.2">
      <c r="A21" s="254" t="s">
        <v>326</v>
      </c>
      <c r="B21" s="250">
        <v>53.77</v>
      </c>
      <c r="C21" s="251">
        <v>12.86</v>
      </c>
      <c r="D21" s="251">
        <v>6</v>
      </c>
      <c r="E21" s="251">
        <v>2.96</v>
      </c>
      <c r="F21" s="251">
        <v>6.3</v>
      </c>
      <c r="G21" s="251">
        <v>4.7300000000000004</v>
      </c>
      <c r="H21" s="252">
        <v>12.71</v>
      </c>
    </row>
    <row r="22" spans="1:8" x14ac:dyDescent="0.2">
      <c r="A22" s="234" t="s">
        <v>327</v>
      </c>
      <c r="B22" s="243">
        <v>60.52</v>
      </c>
      <c r="C22" s="244">
        <v>16.399999999999999</v>
      </c>
      <c r="D22" s="244">
        <v>7.14</v>
      </c>
      <c r="E22" s="244">
        <v>3.18</v>
      </c>
      <c r="F22" s="244">
        <v>4.8600000000000003</v>
      </c>
      <c r="G22" s="244">
        <v>1.53</v>
      </c>
      <c r="H22" s="245">
        <v>6.37</v>
      </c>
    </row>
    <row r="23" spans="1:8" x14ac:dyDescent="0.2">
      <c r="A23" s="234" t="s">
        <v>328</v>
      </c>
      <c r="B23" s="243">
        <v>47.53</v>
      </c>
      <c r="C23" s="244">
        <v>9.98</v>
      </c>
      <c r="D23" s="244">
        <v>6.24</v>
      </c>
      <c r="E23" s="244">
        <v>2.87</v>
      </c>
      <c r="F23" s="244">
        <v>7.19</v>
      </c>
      <c r="G23" s="244">
        <v>7.7</v>
      </c>
      <c r="H23" s="245">
        <v>18.48</v>
      </c>
    </row>
    <row r="24" spans="1:8" x14ac:dyDescent="0.2">
      <c r="A24" s="253" t="s">
        <v>329</v>
      </c>
      <c r="B24" s="247">
        <v>54.02</v>
      </c>
      <c r="C24" s="248">
        <v>10.84</v>
      </c>
      <c r="D24" s="248">
        <v>6.67</v>
      </c>
      <c r="E24" s="248">
        <v>2.39</v>
      </c>
      <c r="F24" s="248">
        <v>8.66</v>
      </c>
      <c r="G24" s="248">
        <v>4</v>
      </c>
      <c r="H24" s="249">
        <v>12.85</v>
      </c>
    </row>
    <row r="25" spans="1:8" x14ac:dyDescent="0.2">
      <c r="A25" s="239" t="s">
        <v>330</v>
      </c>
      <c r="B25" s="236">
        <v>61.11</v>
      </c>
      <c r="C25" s="237">
        <v>15.26</v>
      </c>
      <c r="D25" s="237">
        <v>6.56</v>
      </c>
      <c r="E25" s="237">
        <v>2.67</v>
      </c>
      <c r="F25" s="237">
        <v>6</v>
      </c>
      <c r="G25" s="237">
        <v>3.03</v>
      </c>
      <c r="H25" s="238">
        <v>4.8499999999999996</v>
      </c>
    </row>
    <row r="26" spans="1:8" x14ac:dyDescent="0.2">
      <c r="A26" s="234" t="s">
        <v>331</v>
      </c>
      <c r="B26" s="243">
        <v>61.71</v>
      </c>
      <c r="C26" s="244">
        <v>12.25</v>
      </c>
      <c r="D26" s="244">
        <v>7.72</v>
      </c>
      <c r="E26" s="244">
        <v>2.15</v>
      </c>
      <c r="F26" s="244">
        <v>7.01</v>
      </c>
      <c r="G26" s="244">
        <v>3.61</v>
      </c>
      <c r="H26" s="245">
        <v>5</v>
      </c>
    </row>
    <row r="27" spans="1:8" x14ac:dyDescent="0.2">
      <c r="A27" s="253" t="s">
        <v>332</v>
      </c>
      <c r="B27" s="247">
        <v>60.02</v>
      </c>
      <c r="C27" s="248">
        <v>20.69</v>
      </c>
      <c r="D27" s="248">
        <v>4.47</v>
      </c>
      <c r="E27" s="248">
        <v>3.59</v>
      </c>
      <c r="F27" s="248">
        <v>5.65</v>
      </c>
      <c r="G27" s="248">
        <v>2</v>
      </c>
      <c r="H27" s="249">
        <v>3</v>
      </c>
    </row>
    <row r="28" spans="1:8" ht="13.5" thickBot="1" x14ac:dyDescent="0.25">
      <c r="A28" s="239" t="s">
        <v>333</v>
      </c>
      <c r="B28" s="236">
        <v>73.91</v>
      </c>
      <c r="C28" s="237">
        <v>9</v>
      </c>
      <c r="D28" s="237">
        <v>5.89</v>
      </c>
      <c r="E28" s="237">
        <v>1.88</v>
      </c>
      <c r="F28" s="237">
        <v>4.1399999999999997</v>
      </c>
      <c r="G28" s="237">
        <v>2.61</v>
      </c>
      <c r="H28" s="238">
        <v>1.97</v>
      </c>
    </row>
    <row r="29" spans="1:8" ht="13.5" thickBot="1" x14ac:dyDescent="0.25">
      <c r="A29" s="255" t="s">
        <v>75</v>
      </c>
      <c r="B29" s="256">
        <v>46.39</v>
      </c>
      <c r="C29" s="257">
        <v>11.1</v>
      </c>
      <c r="D29" s="257">
        <v>7.99</v>
      </c>
      <c r="E29" s="257">
        <v>4</v>
      </c>
      <c r="F29" s="257">
        <v>8.14</v>
      </c>
      <c r="G29" s="257">
        <v>13</v>
      </c>
      <c r="H29" s="258">
        <v>10.43</v>
      </c>
    </row>
    <row r="30" spans="1:8" x14ac:dyDescent="0.2">
      <c r="A30" s="259" t="s">
        <v>334</v>
      </c>
      <c r="B30" s="240"/>
      <c r="C30" s="240"/>
      <c r="D30" s="240"/>
      <c r="E30" s="240"/>
      <c r="F30" s="240"/>
      <c r="G30" s="240"/>
      <c r="H30" s="240"/>
    </row>
    <row r="31" spans="1:8" x14ac:dyDescent="0.2">
      <c r="A31" s="223" t="s">
        <v>362</v>
      </c>
    </row>
    <row r="32" spans="1:8" x14ac:dyDescent="0.2">
      <c r="B32" s="241"/>
      <c r="C32" s="241"/>
    </row>
    <row r="33" spans="2:3" x14ac:dyDescent="0.2">
      <c r="B33" s="241"/>
      <c r="C33" s="241"/>
    </row>
  </sheetData>
  <mergeCells count="5">
    <mergeCell ref="B5:C5"/>
    <mergeCell ref="D5:E5"/>
    <mergeCell ref="F5:F6"/>
    <mergeCell ref="G5:G6"/>
    <mergeCell ref="H5:H6"/>
  </mergeCells>
  <hyperlinks>
    <hyperlink ref="A1" location="Sommaire!A1" display="Retour sommai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9</vt:i4>
      </vt:variant>
    </vt:vector>
  </HeadingPairs>
  <TitlesOfParts>
    <vt:vector size="32" baseType="lpstr">
      <vt:lpstr>Sommaire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'3.7'!DonnéesExternes_1</vt:lpstr>
      <vt:lpstr>Sommaire!Impression_des_titres</vt:lpstr>
      <vt:lpstr>'3.1'!Zone_d_impression</vt:lpstr>
      <vt:lpstr>'3.2'!Zone_d_impression</vt:lpstr>
      <vt:lpstr>'3.3'!Zone_d_impression</vt:lpstr>
      <vt:lpstr>'3.4'!Zone_d_impression</vt:lpstr>
      <vt:lpstr>'3.5'!Zone_d_impression</vt:lpstr>
      <vt:lpstr>'3.6'!Zone_d_impression</vt:lpstr>
      <vt:lpstr>Sommaire!Zone_d_impression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LEFEBVRE, Geoffrey (DJEPVA/DJEPVA MEOS)</dc:creator>
  <cp:lastModifiedBy>BENE, Julie (DJEPVA/INJEP/MOE)</cp:lastModifiedBy>
  <cp:lastPrinted>2018-04-27T10:13:33Z</cp:lastPrinted>
  <dcterms:created xsi:type="dcterms:W3CDTF">2018-03-06T17:57:18Z</dcterms:created>
  <dcterms:modified xsi:type="dcterms:W3CDTF">2018-05-29T13:28:09Z</dcterms:modified>
</cp:coreProperties>
</file>