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enet\Desktop\GENERATION &amp; LOGEMENT\"/>
    </mc:Choice>
  </mc:AlternateContent>
  <bookViews>
    <workbookView xWindow="0" yWindow="0" windowWidth="20490" windowHeight="7320" tabRatio="550"/>
  </bookViews>
  <sheets>
    <sheet name="Graphique 1" sheetId="7" r:id="rId1"/>
    <sheet name="Tableau 1" sheetId="5" r:id="rId2"/>
    <sheet name="Tableau 2" sheetId="3" r:id="rId3"/>
    <sheet name="Graphique 2" sheetId="10" r:id="rId4"/>
    <sheet name="Graphique 3" sheetId="8" r:id="rId5"/>
    <sheet name="Graphique 4" sheetId="9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0" l="1"/>
  <c r="C4" i="10"/>
  <c r="G4" i="8"/>
  <c r="F4" i="8"/>
  <c r="E4" i="8"/>
  <c r="D4" i="8"/>
  <c r="C4" i="8"/>
  <c r="B4" i="8"/>
  <c r="O31" i="3" l="1"/>
  <c r="O29" i="3"/>
  <c r="N31" i="3"/>
  <c r="N29" i="3"/>
  <c r="J29" i="3"/>
  <c r="K31" i="3"/>
  <c r="K29" i="3"/>
  <c r="J31" i="3"/>
  <c r="C31" i="3"/>
  <c r="C29" i="3"/>
  <c r="B31" i="3"/>
  <c r="B29" i="3"/>
  <c r="G31" i="3"/>
  <c r="G29" i="3"/>
  <c r="F29" i="3"/>
  <c r="F30" i="3"/>
  <c r="F31" i="3"/>
</calcChain>
</file>

<file path=xl/sharedStrings.xml><?xml version="1.0" encoding="utf-8"?>
<sst xmlns="http://schemas.openxmlformats.org/spreadsheetml/2006/main" count="237" uniqueCount="115">
  <si>
    <t>Caractéristique</t>
  </si>
  <si>
    <t>Non-diplômé du supérieur</t>
  </si>
  <si>
    <t>Diplômé du supérieur court</t>
  </si>
  <si>
    <t>Diplômé du supérieur long</t>
  </si>
  <si>
    <t>    Femme</t>
  </si>
  <si>
    <t>    Homme</t>
  </si>
  <si>
    <t>&lt;0,001</t>
  </si>
  <si>
    <t>    Cadre, ingénieur, profession libérale, professeur</t>
  </si>
  <si>
    <t>    Artisan, commerçant, chef d'entreprise, agriculteur</t>
  </si>
  <si>
    <t>    Employé de bureau, de commerce, ou personnel de service</t>
  </si>
  <si>
    <t>    Technicien, agent de maîtrise, VRP, profession intermédiaire</t>
  </si>
  <si>
    <t>    Ouvrier</t>
  </si>
  <si>
    <t>    N'a jamais travaillé ou décédé/absent</t>
  </si>
  <si>
    <t>    Bac professionnel</t>
  </si>
  <si>
    <t>    Bac technologique</t>
  </si>
  <si>
    <t>    ES</t>
  </si>
  <si>
    <t>    L</t>
  </si>
  <si>
    <t>    S</t>
  </si>
  <si>
    <t>    Non, aucune ou passable</t>
  </si>
  <si>
    <t>    Assez bien</t>
  </si>
  <si>
    <t>    Bien</t>
  </si>
  <si>
    <t>    Très bien</t>
  </si>
  <si>
    <t>    Hors QPV</t>
  </si>
  <si>
    <t>    QPV</t>
  </si>
  <si>
    <t>    Moins de 15 minutes</t>
  </si>
  <si>
    <t>    Entre 15 et 30 minutes</t>
  </si>
  <si>
    <t>    Entre 30 minutes et 1 heure</t>
  </si>
  <si>
    <t>    1 heure ou plus</t>
  </si>
  <si>
    <t>    Ville centre</t>
  </si>
  <si>
    <t>    Banlieue</t>
  </si>
  <si>
    <t>    Ville isolée</t>
  </si>
  <si>
    <t>    Hors unité urbaine</t>
  </si>
  <si>
    <t>    Etranger</t>
  </si>
  <si>
    <t>    NC</t>
  </si>
  <si>
    <t>    Oui</t>
  </si>
  <si>
    <t>    Non</t>
  </si>
  <si>
    <t>&gt;0,9</t>
  </si>
  <si>
    <t>    Accès tardif a l'activité</t>
  </si>
  <si>
    <t>    Sortie de l'emploi vers le chômage</t>
  </si>
  <si>
    <t>    Sortie du marché du travail</t>
  </si>
  <si>
    <t>    chômage persistant ou récurrent</t>
  </si>
  <si>
    <t>    Parcours durable hors du marché du travail</t>
  </si>
  <si>
    <t>    Parcours marqué par un retour en formation</t>
  </si>
  <si>
    <t>    Décohabitation durable</t>
  </si>
  <si>
    <t>    Cohabitation</t>
  </si>
  <si>
    <t>    Décohabitation différée ou précaire</t>
  </si>
  <si>
    <r>
      <t>Frequence brute (%)</t>
    </r>
    <r>
      <rPr>
        <i/>
        <vertAlign val="superscript"/>
        <sz val="9"/>
        <color rgb="FF333333"/>
        <rFont val="Segoe UI"/>
        <family val="2"/>
      </rPr>
      <t>1</t>
    </r>
  </si>
  <si>
    <t>Ecarts bruts (pts %)</t>
  </si>
  <si>
    <t>Ecarts nets (pts %)</t>
  </si>
  <si>
    <t>Sexe</t>
  </si>
  <si>
    <t>Ref.</t>
  </si>
  <si>
    <t>Age à la fin des études</t>
  </si>
  <si>
    <t xml:space="preserve">    Moins de 22 ans</t>
  </si>
  <si>
    <t xml:space="preserve">    De 22 à 24 ans</t>
  </si>
  <si>
    <t>***</t>
  </si>
  <si>
    <t>    De 24 à 26 ans</t>
  </si>
  <si>
    <t>    26 ans ou plus</t>
  </si>
  <si>
    <t>Classe de fin d'étude</t>
  </si>
  <si>
    <t>    BTS/DUT/Autre Bac+2</t>
  </si>
  <si>
    <t>    Licence générale</t>
  </si>
  <si>
    <t>    Licence pro ou Bac +2/3/4 Santé Social</t>
  </si>
  <si>
    <t>    Master</t>
  </si>
  <si>
    <t>    Doctorat</t>
  </si>
  <si>
    <t>Filière du bac</t>
  </si>
  <si>
    <t>**</t>
  </si>
  <si>
    <t>    Bac indéterminé ou NA</t>
  </si>
  <si>
    <t>Mention du bac</t>
  </si>
  <si>
    <t>Résidence des parents en Ile-de-France</t>
  </si>
  <si>
    <t>    Hors Ile-de-France</t>
  </si>
  <si>
    <t>    En Ile-de-France</t>
  </si>
  <si>
    <t>Résidence des parents</t>
  </si>
  <si>
    <t>Résidence de l'étudiant en QPV</t>
  </si>
  <si>
    <t>PCS du père</t>
  </si>
  <si>
    <t xml:space="preserve">***, **, * indiquent si les effets sont significatifs respectivement à 1 %, 5 %, ou 10 %. </t>
  </si>
  <si>
    <t>      NSP</t>
  </si>
  <si>
    <t>Note de lecture : 33 % des femmes résident chez leurs parents à la fin de leurs études, contre 35 % des hommes (colonne "taux bruts") : 2 points de pourcentage les séparent (colonne écarts bruts). Si les femmes et les hommes partageaient les mêmes caractéristiques (hormis le sexe), cet écart ne serait plus que de 1 points (colonne écarts nets). Les écarts nets sont estimés par un modèle de régression logistique .</t>
  </si>
  <si>
    <t>Signif.</t>
  </si>
  <si>
    <t>Source : CEREQ, Enquête Génération 2017</t>
  </si>
  <si>
    <t>Ensemble des étudiants sortants de l’enseignement supérieur</t>
  </si>
  <si>
    <t>NA</t>
  </si>
  <si>
    <t>Total</t>
  </si>
  <si>
    <t>Cohabitant</t>
  </si>
  <si>
    <t>Non-cohabitant</t>
  </si>
  <si>
    <t>Source : CEREQ, Enquête Génération 2017</t>
  </si>
  <si>
    <t>Lecture : En 2017, 52 % des sortants de l’enseignement supérieur sans diplôme vivent chez leurs parents ou un membre de leur famille.</t>
  </si>
  <si>
    <t>Décohabitant</t>
  </si>
  <si>
    <r>
      <t>Non-cohabitant</t>
    </r>
    <r>
      <rPr>
        <sz val="12"/>
        <color rgb="FF333333"/>
        <rFont val="Segoe UI"/>
        <family val="2"/>
      </rPr>
      <t/>
    </r>
  </si>
  <si>
    <r>
      <t>Cohabitant</t>
    </r>
    <r>
      <rPr>
        <sz val="12"/>
        <color rgb="FF333333"/>
        <rFont val="Segoe UI"/>
        <family val="2"/>
      </rPr>
      <t/>
    </r>
  </si>
  <si>
    <t>    Moins de 30 minutes</t>
  </si>
  <si>
    <t>TOTAL</t>
  </si>
  <si>
    <t>Note de lecture :50 % des sortants de l'enseignement supérieur sans diplôme, ne résidant pas chez leurs parents à la fin de leurs études, sont des femmes, contre 45  % parmi les sortants de l'enseignement supérieur non-diplômés, qui vivaient chez leurs parents à la fin de leurs études</t>
  </si>
  <si>
    <t>Temps de trajet entre le domicile et l'établissement de formation</t>
  </si>
  <si>
    <t>Lieu de résidence des parents</t>
  </si>
  <si>
    <t>Type de trajectoire d'insertion suite à l'arrêt des études</t>
  </si>
  <si>
    <t>Zone de recherche d'emploi limitée par des difficultés d'accès au logement</t>
  </si>
  <si>
    <t>Souhait de vivre hors du domicile familial au cours de la dernière année d'études</t>
  </si>
  <si>
    <t>Type de trajectoire de décohabitation suite à l'arrêt des études</t>
  </si>
  <si>
    <r>
      <t>Graphique 1 – Taux de cohabitation selon le niveau de diplôme à la sortie de l’enseignement supérieur</t>
    </r>
    <r>
      <rPr>
        <sz val="8"/>
        <color theme="1"/>
        <rFont val="Calibri"/>
        <family val="2"/>
        <scheme val="minor"/>
      </rPr>
      <t>  </t>
    </r>
  </si>
  <si>
    <r>
      <t>Total</t>
    </r>
    <r>
      <rPr>
        <sz val="12"/>
        <color rgb="FF333333"/>
        <rFont val="Segoe UI"/>
        <family val="2"/>
      </rPr>
      <t/>
    </r>
  </si>
  <si>
    <t>p-valeur (Chi2)</t>
  </si>
  <si>
    <t>Graphique 2 – Taux de cohabitation selon la résidence des parents en Île-de-France</t>
  </si>
  <si>
    <t xml:space="preserve">Lecture : En 2017, 66 % des sortants de l’enseignement supérieur dont les parents vivent en Île-de-France résident au domicile familial. </t>
  </si>
  <si>
    <t>Lecture : Parmi les sortants de formation en 2017, 32 % des cohabitants diplômés du supérieur long résidaient à moins de 30 minutes de leur lieu de formation.</t>
  </si>
  <si>
    <t>Graphique 4 : Trajectoires de décohabitation au cours des trois années suivant la sortie des études.</t>
  </si>
  <si>
    <t>Lecture : Après leur sortie de formation en 2017, 51 % des cohabitants diplômés du supérieur long quittent durablement le domicile parental.</t>
  </si>
  <si>
    <t>    Décohabitation rapide et durable</t>
  </si>
  <si>
    <t>    Cohabitation pendant les 3 ans</t>
  </si>
  <si>
    <t>Champs : primo-sortants de l'enseignement supérieur en 2016-2017</t>
  </si>
  <si>
    <t>Tableau 2 - Principales caractéristiques des sortants de l'enseignement supérieur selon le niveau de diplôme et la cohabitation en fin d'étude</t>
  </si>
  <si>
    <t>    Ile-de-France</t>
  </si>
  <si>
    <t>    Accès rapide et durable a l'emploi à durée indeterminée</t>
  </si>
  <si>
    <t>    Accès différé a l'emploi à durée indeterminée</t>
  </si>
  <si>
    <t>    Accès rapide et récurrent a l'emploi à durée determinée</t>
  </si>
  <si>
    <t>Graphique 3 – Temps de trajet entre la résidence et le lieu de formation, selon la cohabitation et le profil de sortant du supérieur.</t>
  </si>
  <si>
    <t>Tableau 1 - Modelisation de la probabilité de résider chez les parents en fin des 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</si>
</sst>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rgb="FF333333"/>
      <name val="Segoe UI"/>
      <family val="2"/>
    </font>
    <font>
      <b/>
      <sz val="12"/>
      <color rgb="FF333333"/>
      <name val="Segoe UI"/>
      <family val="2"/>
    </font>
    <font>
      <i/>
      <vertAlign val="superscript"/>
      <sz val="9"/>
      <color rgb="FF333333"/>
      <name val="Segoe UI"/>
      <family val="2"/>
    </font>
    <font>
      <b/>
      <sz val="14"/>
      <color rgb="FF333333"/>
      <name val="Segoe UI"/>
      <family val="2"/>
    </font>
    <font>
      <sz val="14"/>
      <color rgb="FF333333"/>
      <name val="Segoe UI"/>
      <family val="2"/>
    </font>
    <font>
      <i/>
      <vertAlign val="superscript"/>
      <sz val="8"/>
      <color rgb="FF333333"/>
      <name val="Segoe UI"/>
      <family val="2"/>
    </font>
    <font>
      <i/>
      <sz val="12"/>
      <color rgb="FF333333"/>
      <name val="Segoe UI"/>
      <family val="2"/>
    </font>
    <font>
      <sz val="10"/>
      <color rgb="FF333333"/>
      <name val="Segoe U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D3D3D3"/>
      </top>
      <bottom/>
      <diagonal/>
    </border>
    <border>
      <left/>
      <right/>
      <top style="thick">
        <color rgb="FFA8A8A8"/>
      </top>
      <bottom/>
      <diagonal/>
    </border>
    <border>
      <left/>
      <right/>
      <top/>
      <bottom style="thick">
        <color rgb="FFA8A8A8"/>
      </bottom>
      <diagonal/>
    </border>
    <border>
      <left/>
      <right/>
      <top/>
      <bottom style="medium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D3D3D3"/>
      </top>
      <bottom/>
      <diagonal/>
    </border>
    <border>
      <left/>
      <right style="medium">
        <color indexed="64"/>
      </right>
      <top style="medium">
        <color rgb="FFD3D3D3"/>
      </top>
      <bottom/>
      <diagonal/>
    </border>
    <border>
      <left style="medium">
        <color indexed="64"/>
      </left>
      <right/>
      <top style="medium">
        <color rgb="FFD3D3D3"/>
      </top>
      <bottom style="medium">
        <color indexed="64"/>
      </bottom>
      <diagonal/>
    </border>
    <border>
      <left/>
      <right/>
      <top style="medium">
        <color rgb="FFD3D3D3"/>
      </top>
      <bottom style="medium">
        <color indexed="64"/>
      </bottom>
      <diagonal/>
    </border>
    <border>
      <left/>
      <right style="medium">
        <color indexed="64"/>
      </right>
      <top style="medium">
        <color rgb="FFD3D3D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rgb="FFA8A8A8"/>
      </top>
      <bottom/>
      <diagonal/>
    </border>
    <border>
      <left/>
      <right style="thin">
        <color indexed="64"/>
      </right>
      <top style="thick">
        <color rgb="FFA8A8A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D3D3D3"/>
      </top>
      <bottom/>
      <diagonal/>
    </border>
    <border>
      <left/>
      <right style="thin">
        <color indexed="64"/>
      </right>
      <top style="medium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9" fillId="3" borderId="0" xfId="0" applyFont="1" applyFill="1"/>
    <xf numFmtId="0" fontId="0" fillId="3" borderId="0" xfId="0" applyFill="1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9" fontId="1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9" fontId="1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9" fontId="5" fillId="2" borderId="11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vertical="center" wrapText="1"/>
    </xf>
    <xf numFmtId="9" fontId="5" fillId="2" borderId="18" xfId="1" applyFont="1" applyFill="1" applyBorder="1" applyAlignment="1">
      <alignment horizontal="center" vertical="center" wrapText="1"/>
    </xf>
    <xf numFmtId="9" fontId="5" fillId="2" borderId="19" xfId="1" applyFont="1" applyFill="1" applyBorder="1" applyAlignment="1">
      <alignment horizontal="center" vertical="center" wrapText="1"/>
    </xf>
    <xf numFmtId="9" fontId="0" fillId="0" borderId="0" xfId="1" applyFont="1"/>
    <xf numFmtId="0" fontId="2" fillId="3" borderId="20" xfId="0" applyFont="1" applyFill="1" applyBorder="1" applyAlignment="1">
      <alignment horizontal="left" vertical="center" wrapText="1" indent="1"/>
    </xf>
    <xf numFmtId="0" fontId="1" fillId="3" borderId="21" xfId="0" applyFont="1" applyFill="1" applyBorder="1" applyAlignment="1">
      <alignment horizontal="left" vertical="center" wrapText="1" indent="1"/>
    </xf>
    <xf numFmtId="0" fontId="1" fillId="0" borderId="2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de cohabitation selon le niveau</a:t>
            </a:r>
            <a:r>
              <a:rPr lang="fr-FR" baseline="0"/>
              <a:t> de diplôme à la sortie de l'enseignement supérieur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'Graphique 1'!$A$3</c:f>
              <c:strCache>
                <c:ptCount val="1"/>
                <c:pt idx="0">
                  <c:v>Cohabitant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1'!$B$2:$D$2</c:f>
              <c:strCache>
                <c:ptCount val="3"/>
                <c:pt idx="0">
                  <c:v>Non-diplômé du supérieur</c:v>
                </c:pt>
                <c:pt idx="1">
                  <c:v>Diplômé du supérieur court</c:v>
                </c:pt>
                <c:pt idx="2">
                  <c:v>Diplômé du supérieur long</c:v>
                </c:pt>
              </c:strCache>
            </c:strRef>
          </c:cat>
          <c:val>
            <c:numRef>
              <c:f>'Graphique 1'!$B$3:$D$3</c:f>
              <c:numCache>
                <c:formatCode>0%</c:formatCode>
                <c:ptCount val="3"/>
                <c:pt idx="0">
                  <c:v>0.52</c:v>
                </c:pt>
                <c:pt idx="1">
                  <c:v>0.38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8-47BD-BCB3-F16652AC0FA4}"/>
            </c:ext>
          </c:extLst>
        </c:ser>
        <c:ser>
          <c:idx val="1"/>
          <c:order val="1"/>
          <c:tx>
            <c:strRef>
              <c:f>'Graphique 1'!$A$4</c:f>
              <c:strCache>
                <c:ptCount val="1"/>
                <c:pt idx="0">
                  <c:v>Décohabitant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1'!$B$2:$D$2</c:f>
              <c:strCache>
                <c:ptCount val="3"/>
                <c:pt idx="0">
                  <c:v>Non-diplômé du supérieur</c:v>
                </c:pt>
                <c:pt idx="1">
                  <c:v>Diplômé du supérieur court</c:v>
                </c:pt>
                <c:pt idx="2">
                  <c:v>Diplômé du supérieur long</c:v>
                </c:pt>
              </c:strCache>
            </c:strRef>
          </c:cat>
          <c:val>
            <c:numRef>
              <c:f>'Graphique 1'!$B$4:$D$4</c:f>
              <c:numCache>
                <c:formatCode>0%</c:formatCode>
                <c:ptCount val="3"/>
                <c:pt idx="0">
                  <c:v>0.48</c:v>
                </c:pt>
                <c:pt idx="1">
                  <c:v>0.62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8-47BD-BCB3-F16652AC0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642928"/>
        <c:axId val="398647848"/>
      </c:barChart>
      <c:catAx>
        <c:axId val="39864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647848"/>
        <c:crosses val="autoZero"/>
        <c:auto val="1"/>
        <c:lblAlgn val="ctr"/>
        <c:lblOffset val="100"/>
        <c:noMultiLvlLbl val="0"/>
      </c:catAx>
      <c:valAx>
        <c:axId val="398647848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64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de cohabitation selon la résidence des parens en Île-de-France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'Graphique 2'!$B$2</c:f>
              <c:strCache>
                <c:ptCount val="1"/>
                <c:pt idx="0">
                  <c:v>Cohabitant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2'!$A$3:$A$4</c:f>
              <c:strCache>
                <c:ptCount val="2"/>
                <c:pt idx="0">
                  <c:v>    Hors Ile-de-France</c:v>
                </c:pt>
                <c:pt idx="1">
                  <c:v>    En Ile-de-France</c:v>
                </c:pt>
              </c:strCache>
            </c:strRef>
          </c:cat>
          <c:val>
            <c:numRef>
              <c:f>'Graphique 2'!$B$3:$B$4</c:f>
              <c:numCache>
                <c:formatCode>0%</c:formatCode>
                <c:ptCount val="2"/>
                <c:pt idx="0">
                  <c:v>0.28000000000000003</c:v>
                </c:pt>
                <c:pt idx="1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9-453A-B5FC-D2D291959924}"/>
            </c:ext>
          </c:extLst>
        </c:ser>
        <c:ser>
          <c:idx val="1"/>
          <c:order val="1"/>
          <c:tx>
            <c:strRef>
              <c:f>'Graphique 2'!$C$2</c:f>
              <c:strCache>
                <c:ptCount val="1"/>
                <c:pt idx="0">
                  <c:v>Décohabitant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2'!$A$3:$A$4</c:f>
              <c:strCache>
                <c:ptCount val="2"/>
                <c:pt idx="0">
                  <c:v>    Hors Ile-de-France</c:v>
                </c:pt>
                <c:pt idx="1">
                  <c:v>    En Ile-de-France</c:v>
                </c:pt>
              </c:strCache>
            </c:strRef>
          </c:cat>
          <c:val>
            <c:numRef>
              <c:f>'Graphique 2'!$C$3:$C$4</c:f>
              <c:numCache>
                <c:formatCode>0%</c:formatCode>
                <c:ptCount val="2"/>
                <c:pt idx="0">
                  <c:v>0.72</c:v>
                </c:pt>
                <c:pt idx="1">
                  <c:v>0.33999999999999997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9-453A-B5FC-D2D291959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359272"/>
        <c:axId val="496359600"/>
      </c:barChart>
      <c:catAx>
        <c:axId val="496359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359600"/>
        <c:crosses val="autoZero"/>
        <c:auto val="1"/>
        <c:lblAlgn val="ctr"/>
        <c:lblOffset val="100"/>
        <c:noMultiLvlLbl val="0"/>
      </c:catAx>
      <c:valAx>
        <c:axId val="49635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35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Temps de trajet</a:t>
            </a:r>
            <a:r>
              <a:rPr lang="fr-FR" baseline="0"/>
              <a:t> entre la résidence et le lieu de formation, selon la cohabitation et le type de sortant du supérieur  </a:t>
            </a:r>
            <a:endParaRPr lang="fr-FR"/>
          </a:p>
        </c:rich>
      </c:tx>
      <c:layout>
        <c:manualLayout>
          <c:xMode val="edge"/>
          <c:yMode val="edge"/>
          <c:x val="0.11693630662579391"/>
          <c:y val="2.2662889518413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'[1]prop 1'!$A$3</c:f>
              <c:strCache>
                <c:ptCount val="1"/>
                <c:pt idx="0">
                  <c:v>    Moins de 30 minutes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'[1]prop 1'!$B$1:$G$2</c:f>
              <c:multiLvlStrCache>
                <c:ptCount val="6"/>
                <c:lvl>
                  <c:pt idx="0">
                    <c:v>Non-cohabitant</c:v>
                  </c:pt>
                  <c:pt idx="1">
                    <c:v>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Non-cohabitant</c:v>
                  </c:pt>
                  <c:pt idx="5">
                    <c:v>Cohabitant</c:v>
                  </c:pt>
                </c:lvl>
                <c:lvl>
                  <c:pt idx="0">
                    <c:v>Non-diplômé du supérieur</c:v>
                  </c:pt>
                  <c:pt idx="2">
                    <c:v>Diplômé du supérieur court</c:v>
                  </c:pt>
                  <c:pt idx="4">
                    <c:v>Diplômé du supérieur long</c:v>
                  </c:pt>
                </c:lvl>
              </c:multiLvlStrCache>
            </c:multiLvlStrRef>
          </c:cat>
          <c:val>
            <c:numRef>
              <c:f>'[1]prop 1'!$B$3:$G$3</c:f>
              <c:numCache>
                <c:formatCode>General</c:formatCode>
                <c:ptCount val="6"/>
                <c:pt idx="0">
                  <c:v>0.77999999999999992</c:v>
                </c:pt>
                <c:pt idx="1">
                  <c:v>0.44000000000000006</c:v>
                </c:pt>
                <c:pt idx="2">
                  <c:v>0.77999999999999992</c:v>
                </c:pt>
                <c:pt idx="3">
                  <c:v>0.46000000000000008</c:v>
                </c:pt>
                <c:pt idx="4">
                  <c:v>0.72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3-417D-A7F3-598CA48BC443}"/>
            </c:ext>
          </c:extLst>
        </c:ser>
        <c:ser>
          <c:idx val="1"/>
          <c:order val="1"/>
          <c:tx>
            <c:strRef>
              <c:f>'[1]prop 1'!$A$4</c:f>
              <c:strCache>
                <c:ptCount val="1"/>
                <c:pt idx="0">
                  <c:v>    Entre 30 minutes et 1 heure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'[1]prop 1'!$B$1:$G$2</c:f>
              <c:multiLvlStrCache>
                <c:ptCount val="6"/>
                <c:lvl>
                  <c:pt idx="0">
                    <c:v>Non-cohabitant</c:v>
                  </c:pt>
                  <c:pt idx="1">
                    <c:v>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Non-cohabitant</c:v>
                  </c:pt>
                  <c:pt idx="5">
                    <c:v>Cohabitant</c:v>
                  </c:pt>
                </c:lvl>
                <c:lvl>
                  <c:pt idx="0">
                    <c:v>Non-diplômé du supérieur</c:v>
                  </c:pt>
                  <c:pt idx="2">
                    <c:v>Diplômé du supérieur court</c:v>
                  </c:pt>
                  <c:pt idx="4">
                    <c:v>Diplômé du supérieur long</c:v>
                  </c:pt>
                </c:lvl>
              </c:multiLvlStrCache>
            </c:multiLvlStrRef>
          </c:cat>
          <c:val>
            <c:numRef>
              <c:f>'[1]prop 1'!$B$4:$G$4</c:f>
              <c:numCache>
                <c:formatCode>General</c:formatCode>
                <c:ptCount val="6"/>
                <c:pt idx="0">
                  <c:v>0.16</c:v>
                </c:pt>
                <c:pt idx="1">
                  <c:v>0.35</c:v>
                </c:pt>
                <c:pt idx="2">
                  <c:v>0.16</c:v>
                </c:pt>
                <c:pt idx="3">
                  <c:v>0.36</c:v>
                </c:pt>
                <c:pt idx="4">
                  <c:v>0.22</c:v>
                </c:pt>
                <c:pt idx="5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3-417D-A7F3-598CA48BC443}"/>
            </c:ext>
          </c:extLst>
        </c:ser>
        <c:ser>
          <c:idx val="2"/>
          <c:order val="2"/>
          <c:tx>
            <c:strRef>
              <c:f>'[1]prop 1'!$A$5</c:f>
              <c:strCache>
                <c:ptCount val="1"/>
                <c:pt idx="0">
                  <c:v>    1 heure ou plus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'[1]prop 1'!$B$1:$G$2</c:f>
              <c:multiLvlStrCache>
                <c:ptCount val="6"/>
                <c:lvl>
                  <c:pt idx="0">
                    <c:v>Non-cohabitant</c:v>
                  </c:pt>
                  <c:pt idx="1">
                    <c:v>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Non-cohabitant</c:v>
                  </c:pt>
                  <c:pt idx="5">
                    <c:v>Cohabitant</c:v>
                  </c:pt>
                </c:lvl>
                <c:lvl>
                  <c:pt idx="0">
                    <c:v>Non-diplômé du supérieur</c:v>
                  </c:pt>
                  <c:pt idx="2">
                    <c:v>Diplômé du supérieur court</c:v>
                  </c:pt>
                  <c:pt idx="4">
                    <c:v>Diplômé du supérieur long</c:v>
                  </c:pt>
                </c:lvl>
              </c:multiLvlStrCache>
            </c:multiLvlStrRef>
          </c:cat>
          <c:val>
            <c:numRef>
              <c:f>'[1]prop 1'!$B$5:$G$5</c:f>
              <c:numCache>
                <c:formatCode>General</c:formatCode>
                <c:ptCount val="6"/>
                <c:pt idx="0">
                  <c:v>0.06</c:v>
                </c:pt>
                <c:pt idx="1">
                  <c:v>0.21</c:v>
                </c:pt>
                <c:pt idx="2">
                  <c:v>0.06</c:v>
                </c:pt>
                <c:pt idx="3">
                  <c:v>0.18</c:v>
                </c:pt>
                <c:pt idx="4">
                  <c:v>0.06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3-417D-A7F3-598CA48BC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6306040"/>
        <c:axId val="526304728"/>
      </c:barChart>
      <c:catAx>
        <c:axId val="526306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304728"/>
        <c:crosses val="autoZero"/>
        <c:auto val="1"/>
        <c:lblAlgn val="ctr"/>
        <c:lblOffset val="100"/>
        <c:noMultiLvlLbl val="0"/>
      </c:catAx>
      <c:valAx>
        <c:axId val="5263047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3060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Trajectoire de décohabitation</a:t>
            </a:r>
            <a:r>
              <a:rPr lang="fr-FR" baseline="0"/>
              <a:t> lors des tois années qui suivent la fin des études</a:t>
            </a:r>
            <a:endParaRPr lang="fr-FR"/>
          </a:p>
        </c:rich>
      </c:tx>
      <c:layout>
        <c:manualLayout>
          <c:xMode val="edge"/>
          <c:yMode val="edge"/>
          <c:x val="0.11273746405736262"/>
          <c:y val="2.2988505747126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'Graphique 4'!$A$4</c:f>
              <c:strCache>
                <c:ptCount val="1"/>
                <c:pt idx="0">
                  <c:v>    Décohabitation rapide et durable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4'!$B$2:$G$3</c:f>
              <c:multiLvlStrCache>
                <c:ptCount val="6"/>
                <c:lvl>
                  <c:pt idx="0">
                    <c:v>Non-cohabitant</c:v>
                  </c:pt>
                  <c:pt idx="1">
                    <c:v>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Non-cohabitant</c:v>
                  </c:pt>
                  <c:pt idx="5">
                    <c:v>Cohabitant</c:v>
                  </c:pt>
                </c:lvl>
                <c:lvl>
                  <c:pt idx="0">
                    <c:v>Non-diplômé du supérieur</c:v>
                  </c:pt>
                  <c:pt idx="2">
                    <c:v>Diplômé du supérieur court</c:v>
                  </c:pt>
                  <c:pt idx="4">
                    <c:v>Diplômé du supérieur long</c:v>
                  </c:pt>
                </c:lvl>
              </c:multiLvlStrCache>
            </c:multiLvlStrRef>
          </c:cat>
          <c:val>
            <c:numRef>
              <c:f>'Graphique 4'!$B$4:$G$4</c:f>
              <c:numCache>
                <c:formatCode>0%</c:formatCode>
                <c:ptCount val="6"/>
                <c:pt idx="0">
                  <c:v>0.56000000000000005</c:v>
                </c:pt>
                <c:pt idx="1">
                  <c:v>0.18</c:v>
                </c:pt>
                <c:pt idx="2">
                  <c:v>0.72</c:v>
                </c:pt>
                <c:pt idx="3">
                  <c:v>0.3</c:v>
                </c:pt>
                <c:pt idx="4">
                  <c:v>0.9</c:v>
                </c:pt>
                <c:pt idx="5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5-4E41-BA4A-67F82802F34A}"/>
            </c:ext>
          </c:extLst>
        </c:ser>
        <c:ser>
          <c:idx val="1"/>
          <c:order val="1"/>
          <c:tx>
            <c:strRef>
              <c:f>'Graphique 4'!$A$5</c:f>
              <c:strCache>
                <c:ptCount val="1"/>
                <c:pt idx="0">
                  <c:v>    Cohabitation pendant les 3 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4'!$B$2:$G$3</c:f>
              <c:multiLvlStrCache>
                <c:ptCount val="6"/>
                <c:lvl>
                  <c:pt idx="0">
                    <c:v>Non-cohabitant</c:v>
                  </c:pt>
                  <c:pt idx="1">
                    <c:v>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Non-cohabitant</c:v>
                  </c:pt>
                  <c:pt idx="5">
                    <c:v>Cohabitant</c:v>
                  </c:pt>
                </c:lvl>
                <c:lvl>
                  <c:pt idx="0">
                    <c:v>Non-diplômé du supérieur</c:v>
                  </c:pt>
                  <c:pt idx="2">
                    <c:v>Diplômé du supérieur court</c:v>
                  </c:pt>
                  <c:pt idx="4">
                    <c:v>Diplômé du supérieur long</c:v>
                  </c:pt>
                </c:lvl>
              </c:multiLvlStrCache>
            </c:multiLvlStrRef>
          </c:cat>
          <c:val>
            <c:numRef>
              <c:f>'Graphique 4'!$B$5:$G$5</c:f>
              <c:numCache>
                <c:formatCode>0%</c:formatCode>
                <c:ptCount val="6"/>
                <c:pt idx="0">
                  <c:v>0.36</c:v>
                </c:pt>
                <c:pt idx="1">
                  <c:v>0.69</c:v>
                </c:pt>
                <c:pt idx="2">
                  <c:v>0.2</c:v>
                </c:pt>
                <c:pt idx="3">
                  <c:v>0.52</c:v>
                </c:pt>
                <c:pt idx="4">
                  <c:v>0.06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5-4E41-BA4A-67F82802F34A}"/>
            </c:ext>
          </c:extLst>
        </c:ser>
        <c:ser>
          <c:idx val="2"/>
          <c:order val="2"/>
          <c:tx>
            <c:strRef>
              <c:f>'Graphique 4'!$A$6</c:f>
              <c:strCache>
                <c:ptCount val="1"/>
                <c:pt idx="0">
                  <c:v>    Décohabitation différée ou précaire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'Graphique 4'!$B$2:$G$3</c:f>
              <c:multiLvlStrCache>
                <c:ptCount val="6"/>
                <c:lvl>
                  <c:pt idx="0">
                    <c:v>Non-cohabitant</c:v>
                  </c:pt>
                  <c:pt idx="1">
                    <c:v>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Non-cohabitant</c:v>
                  </c:pt>
                  <c:pt idx="5">
                    <c:v>Cohabitant</c:v>
                  </c:pt>
                </c:lvl>
                <c:lvl>
                  <c:pt idx="0">
                    <c:v>Non-diplômé du supérieur</c:v>
                  </c:pt>
                  <c:pt idx="2">
                    <c:v>Diplômé du supérieur court</c:v>
                  </c:pt>
                  <c:pt idx="4">
                    <c:v>Diplômé du supérieur long</c:v>
                  </c:pt>
                </c:lvl>
              </c:multiLvlStrCache>
            </c:multiLvlStrRef>
          </c:cat>
          <c:val>
            <c:numRef>
              <c:f>'Graphique 4'!$B$6:$G$6</c:f>
              <c:numCache>
                <c:formatCode>0%</c:formatCode>
                <c:ptCount val="6"/>
                <c:pt idx="0">
                  <c:v>0.08</c:v>
                </c:pt>
                <c:pt idx="1">
                  <c:v>0.13</c:v>
                </c:pt>
                <c:pt idx="2">
                  <c:v>0.08</c:v>
                </c:pt>
                <c:pt idx="3">
                  <c:v>0.18</c:v>
                </c:pt>
                <c:pt idx="4">
                  <c:v>0.04</c:v>
                </c:pt>
                <c:pt idx="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E5-4E41-BA4A-67F82802F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649520"/>
        <c:axId val="528651488"/>
      </c:barChart>
      <c:catAx>
        <c:axId val="52864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8651488"/>
        <c:crosses val="autoZero"/>
        <c:auto val="1"/>
        <c:lblAlgn val="ctr"/>
        <c:lblOffset val="100"/>
        <c:noMultiLvlLbl val="0"/>
      </c:catAx>
      <c:valAx>
        <c:axId val="52865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864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5</xdr:col>
      <xdr:colOff>514350</xdr:colOff>
      <xdr:row>11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438149</xdr:colOff>
      <xdr:row>10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</xdr:rowOff>
    </xdr:from>
    <xdr:to>
      <xdr:col>7</xdr:col>
      <xdr:colOff>57149</xdr:colOff>
      <xdr:row>19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</xdr:rowOff>
    </xdr:from>
    <xdr:to>
      <xdr:col>7</xdr:col>
      <xdr:colOff>1</xdr:colOff>
      <xdr:row>18</xdr:row>
      <xdr:rowOff>190499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tr-djepva-injep-medes\2.%20G&#233;n&#233;ration\In&#232;s\IAS\Propositions%20de%20graphi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1"/>
      <sheetName val="prop 2"/>
    </sheetNames>
    <sheetDataSet>
      <sheetData sheetId="0">
        <row r="1">
          <cell r="B1" t="str">
            <v>Non-diplômé du supérieur</v>
          </cell>
          <cell r="C1"/>
          <cell r="D1" t="str">
            <v>Diplômé du supérieur court</v>
          </cell>
          <cell r="E1"/>
          <cell r="F1" t="str">
            <v>Diplômé du supérieur long</v>
          </cell>
          <cell r="G1"/>
        </row>
        <row r="2">
          <cell r="B2" t="str">
            <v>Non-cohabitant</v>
          </cell>
          <cell r="C2" t="str">
            <v>Cohabitant</v>
          </cell>
          <cell r="D2" t="str">
            <v>Non-cohabitant</v>
          </cell>
          <cell r="E2" t="str">
            <v>Cohabitant</v>
          </cell>
          <cell r="F2" t="str">
            <v>Non-cohabitant</v>
          </cell>
          <cell r="G2" t="str">
            <v>Cohabitant</v>
          </cell>
        </row>
        <row r="3">
          <cell r="A3" t="str">
            <v>    Moins de 30 minutes</v>
          </cell>
          <cell r="B3">
            <v>0.77999999999999992</v>
          </cell>
          <cell r="C3">
            <v>0.44000000000000006</v>
          </cell>
          <cell r="D3">
            <v>0.77999999999999992</v>
          </cell>
          <cell r="E3">
            <v>0.46000000000000008</v>
          </cell>
          <cell r="F3">
            <v>0.72</v>
          </cell>
          <cell r="G3">
            <v>0.32</v>
          </cell>
        </row>
        <row r="4">
          <cell r="A4" t="str">
            <v>    Entre 30 minutes et 1 heure</v>
          </cell>
          <cell r="B4">
            <v>0.16</v>
          </cell>
          <cell r="C4">
            <v>0.35</v>
          </cell>
          <cell r="D4">
            <v>0.16</v>
          </cell>
          <cell r="E4">
            <v>0.36</v>
          </cell>
          <cell r="F4">
            <v>0.22</v>
          </cell>
          <cell r="G4">
            <v>0.43</v>
          </cell>
        </row>
        <row r="5">
          <cell r="A5" t="str">
            <v>    1 heure ou plus</v>
          </cell>
          <cell r="B5">
            <v>0.06</v>
          </cell>
          <cell r="C5">
            <v>0.21</v>
          </cell>
          <cell r="D5">
            <v>0.06</v>
          </cell>
          <cell r="E5">
            <v>0.18</v>
          </cell>
          <cell r="F5">
            <v>0.06</v>
          </cell>
          <cell r="G5">
            <v>0.25</v>
          </cell>
        </row>
      </sheetData>
      <sheetData sheetId="1">
        <row r="1">
          <cell r="B1" t="str">
            <v>Non-diplômé du supérieur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/>
  </sheetViews>
  <sheetFormatPr baseColWidth="10" defaultRowHeight="15" x14ac:dyDescent="0.25"/>
  <cols>
    <col min="1" max="1" width="18.42578125" customWidth="1"/>
    <col min="2" max="2" width="16" customWidth="1"/>
    <col min="3" max="3" width="14.42578125" customWidth="1"/>
    <col min="4" max="4" width="14.85546875" customWidth="1"/>
    <col min="5" max="5" width="13.5703125" customWidth="1"/>
  </cols>
  <sheetData>
    <row r="1" spans="1:5" ht="15.75" customHeight="1" thickBot="1" x14ac:dyDescent="0.3">
      <c r="A1" s="48" t="s">
        <v>97</v>
      </c>
      <c r="B1" s="47"/>
      <c r="C1" s="47"/>
      <c r="D1" s="47"/>
      <c r="E1" s="47"/>
    </row>
    <row r="2" spans="1:5" ht="52.5" thickBot="1" x14ac:dyDescent="0.3">
      <c r="A2" s="26"/>
      <c r="B2" s="27" t="s">
        <v>1</v>
      </c>
      <c r="C2" s="27" t="s">
        <v>2</v>
      </c>
      <c r="D2" s="27" t="s">
        <v>3</v>
      </c>
      <c r="E2" s="28" t="s">
        <v>80</v>
      </c>
    </row>
    <row r="3" spans="1:5" ht="21" thickBot="1" x14ac:dyDescent="0.3">
      <c r="A3" s="29" t="s">
        <v>81</v>
      </c>
      <c r="B3" s="30">
        <v>0.52</v>
      </c>
      <c r="C3" s="30">
        <v>0.38</v>
      </c>
      <c r="D3" s="30">
        <v>0.2</v>
      </c>
      <c r="E3" s="31">
        <v>0.34</v>
      </c>
    </row>
    <row r="4" spans="1:5" ht="21" thickBot="1" x14ac:dyDescent="0.3">
      <c r="A4" s="32" t="s">
        <v>85</v>
      </c>
      <c r="B4" s="33">
        <v>0.48</v>
      </c>
      <c r="C4" s="33">
        <v>0.62</v>
      </c>
      <c r="D4" s="33">
        <v>0.8</v>
      </c>
      <c r="E4" s="34">
        <v>0.66</v>
      </c>
    </row>
    <row r="6" spans="1:5" ht="33" customHeight="1" x14ac:dyDescent="0.25"/>
    <row r="7" spans="1:5" x14ac:dyDescent="0.25">
      <c r="A7" s="35"/>
    </row>
    <row r="8" spans="1:5" x14ac:dyDescent="0.25">
      <c r="A8" s="36"/>
    </row>
    <row r="9" spans="1:5" x14ac:dyDescent="0.25">
      <c r="A9" s="35"/>
    </row>
    <row r="12" spans="1:5" x14ac:dyDescent="0.25">
      <c r="A12" s="51" t="s">
        <v>83</v>
      </c>
      <c r="B12" s="51"/>
      <c r="C12" s="51"/>
      <c r="D12" s="51"/>
      <c r="E12" s="51"/>
    </row>
    <row r="13" spans="1:5" ht="15" customHeight="1" x14ac:dyDescent="0.25">
      <c r="A13" s="51" t="s">
        <v>107</v>
      </c>
      <c r="B13" s="51"/>
      <c r="C13" s="51"/>
      <c r="D13" s="51"/>
      <c r="E13" s="50"/>
    </row>
    <row r="14" spans="1:5" ht="29.25" customHeight="1" x14ac:dyDescent="0.25">
      <c r="A14" s="52" t="s">
        <v>84</v>
      </c>
      <c r="B14" s="52"/>
      <c r="C14" s="52"/>
      <c r="D14" s="52"/>
      <c r="E14" s="52"/>
    </row>
  </sheetData>
  <mergeCells count="3">
    <mergeCell ref="A12:E12"/>
    <mergeCell ref="A14:E14"/>
    <mergeCell ref="A13:D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pane xSplit="1" ySplit="2" topLeftCell="B48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5" x14ac:dyDescent="0.25"/>
  <cols>
    <col min="1" max="1" width="65.140625" style="6" customWidth="1"/>
    <col min="2" max="2" width="20" style="6" customWidth="1"/>
    <col min="3" max="3" width="15.7109375" style="6" customWidth="1"/>
    <col min="4" max="4" width="14.140625" style="6" customWidth="1"/>
    <col min="5" max="16384" width="11.42578125" style="6"/>
  </cols>
  <sheetData>
    <row r="1" spans="1:5" ht="19.5" thickBot="1" x14ac:dyDescent="0.35">
      <c r="A1" s="5" t="s">
        <v>114</v>
      </c>
    </row>
    <row r="2" spans="1:5" ht="36" thickTop="1" thickBot="1" x14ac:dyDescent="0.35">
      <c r="A2" s="7" t="s">
        <v>0</v>
      </c>
      <c r="B2" s="8" t="s">
        <v>46</v>
      </c>
      <c r="C2" s="9" t="s">
        <v>47</v>
      </c>
      <c r="D2" s="9" t="s">
        <v>48</v>
      </c>
      <c r="E2" s="8" t="s">
        <v>76</v>
      </c>
    </row>
    <row r="3" spans="1:5" ht="18" thickBot="1" x14ac:dyDescent="0.3">
      <c r="A3" s="10" t="s">
        <v>49</v>
      </c>
      <c r="B3" s="11"/>
      <c r="C3" s="11"/>
      <c r="D3" s="11"/>
      <c r="E3" s="12"/>
    </row>
    <row r="4" spans="1:5" ht="18" thickBot="1" x14ac:dyDescent="0.3">
      <c r="A4" s="13" t="s">
        <v>4</v>
      </c>
      <c r="B4" s="14">
        <v>0.33</v>
      </c>
      <c r="C4" s="15" t="s">
        <v>50</v>
      </c>
      <c r="D4" s="15" t="s">
        <v>50</v>
      </c>
      <c r="E4" s="15" t="s">
        <v>50</v>
      </c>
    </row>
    <row r="5" spans="1:5" ht="18" thickBot="1" x14ac:dyDescent="0.3">
      <c r="A5" s="13" t="s">
        <v>5</v>
      </c>
      <c r="B5" s="14">
        <v>0.35</v>
      </c>
      <c r="C5" s="14">
        <v>1.9999999999999962E-2</v>
      </c>
      <c r="D5" s="14">
        <v>1.0000000000000009E-2</v>
      </c>
      <c r="E5" s="12"/>
    </row>
    <row r="6" spans="1:5" ht="18" thickBot="1" x14ac:dyDescent="0.3">
      <c r="A6" s="10" t="s">
        <v>51</v>
      </c>
      <c r="B6" s="11"/>
      <c r="C6" s="14"/>
      <c r="D6" s="14"/>
      <c r="E6" s="12"/>
    </row>
    <row r="7" spans="1:5" ht="18" thickBot="1" x14ac:dyDescent="0.3">
      <c r="A7" s="13" t="s">
        <v>52</v>
      </c>
      <c r="B7" s="14">
        <v>0.49</v>
      </c>
      <c r="C7" s="15" t="s">
        <v>50</v>
      </c>
      <c r="D7" s="15" t="s">
        <v>50</v>
      </c>
      <c r="E7" s="15" t="s">
        <v>50</v>
      </c>
    </row>
    <row r="8" spans="1:5" ht="18" thickBot="1" x14ac:dyDescent="0.3">
      <c r="A8" s="13" t="s">
        <v>53</v>
      </c>
      <c r="B8" s="14">
        <v>0.34</v>
      </c>
      <c r="C8" s="14">
        <v>-0.14999999999999997</v>
      </c>
      <c r="D8" s="14">
        <v>-3.999999999999998E-2</v>
      </c>
      <c r="E8" s="12" t="s">
        <v>54</v>
      </c>
    </row>
    <row r="9" spans="1:5" ht="18" thickBot="1" x14ac:dyDescent="0.3">
      <c r="A9" s="13" t="s">
        <v>55</v>
      </c>
      <c r="B9" s="14">
        <v>0.26</v>
      </c>
      <c r="C9" s="14">
        <v>-0.22999999999999998</v>
      </c>
      <c r="D9" s="14">
        <v>-7.999999999999996E-2</v>
      </c>
      <c r="E9" s="12" t="s">
        <v>54</v>
      </c>
    </row>
    <row r="10" spans="1:5" ht="18" thickBot="1" x14ac:dyDescent="0.3">
      <c r="A10" s="13" t="s">
        <v>56</v>
      </c>
      <c r="B10" s="14">
        <v>0.18</v>
      </c>
      <c r="C10" s="14">
        <v>-0.31</v>
      </c>
      <c r="D10" s="14">
        <v>-0.13999999999999999</v>
      </c>
      <c r="E10" s="12" t="s">
        <v>54</v>
      </c>
    </row>
    <row r="11" spans="1:5" ht="18" thickBot="1" x14ac:dyDescent="0.3">
      <c r="A11" s="10" t="s">
        <v>57</v>
      </c>
      <c r="B11" s="11"/>
      <c r="C11" s="14"/>
      <c r="D11" s="14"/>
      <c r="E11" s="14"/>
    </row>
    <row r="12" spans="1:5" ht="18" thickBot="1" x14ac:dyDescent="0.3">
      <c r="A12" s="13" t="s">
        <v>58</v>
      </c>
      <c r="B12" s="14">
        <v>0.5</v>
      </c>
      <c r="C12" s="15" t="s">
        <v>50</v>
      </c>
      <c r="D12" s="15" t="s">
        <v>50</v>
      </c>
      <c r="E12" s="15" t="s">
        <v>50</v>
      </c>
    </row>
    <row r="13" spans="1:5" ht="18" thickBot="1" x14ac:dyDescent="0.3">
      <c r="A13" s="13" t="s">
        <v>59</v>
      </c>
      <c r="B13" s="14">
        <v>0.45</v>
      </c>
      <c r="C13" s="14">
        <v>-4.9999999999999989E-2</v>
      </c>
      <c r="D13" s="14">
        <v>-2.0000000000000018E-2</v>
      </c>
      <c r="E13" s="12"/>
    </row>
    <row r="14" spans="1:5" ht="18" thickBot="1" x14ac:dyDescent="0.3">
      <c r="A14" s="13" t="s">
        <v>60</v>
      </c>
      <c r="B14" s="14">
        <v>0.28999999999999998</v>
      </c>
      <c r="C14" s="14">
        <v>-0.21000000000000002</v>
      </c>
      <c r="D14" s="14">
        <v>-0.11000000000000004</v>
      </c>
      <c r="E14" s="12" t="s">
        <v>54</v>
      </c>
    </row>
    <row r="15" spans="1:5" ht="18" thickBot="1" x14ac:dyDescent="0.3">
      <c r="A15" s="13" t="s">
        <v>61</v>
      </c>
      <c r="B15" s="14">
        <v>0.22</v>
      </c>
      <c r="C15" s="14">
        <v>-0.28000000000000003</v>
      </c>
      <c r="D15" s="14">
        <v>-0.16000000000000003</v>
      </c>
      <c r="E15" s="12" t="s">
        <v>54</v>
      </c>
    </row>
    <row r="16" spans="1:5" ht="18" thickBot="1" x14ac:dyDescent="0.3">
      <c r="A16" s="13" t="s">
        <v>62</v>
      </c>
      <c r="B16" s="14">
        <v>5.8000000000000003E-2</v>
      </c>
      <c r="C16" s="14">
        <v>-0.442</v>
      </c>
      <c r="D16" s="14">
        <v>-0.27</v>
      </c>
      <c r="E16" s="12" t="s">
        <v>54</v>
      </c>
    </row>
    <row r="17" spans="1:5" ht="18" thickBot="1" x14ac:dyDescent="0.3">
      <c r="A17" s="10" t="s">
        <v>63</v>
      </c>
      <c r="B17" s="11"/>
      <c r="C17" s="14"/>
      <c r="D17" s="14"/>
      <c r="E17" s="12"/>
    </row>
    <row r="18" spans="1:5" ht="18" thickBot="1" x14ac:dyDescent="0.3">
      <c r="A18" s="13" t="s">
        <v>17</v>
      </c>
      <c r="B18" s="14">
        <v>0.25</v>
      </c>
      <c r="C18" s="15" t="s">
        <v>50</v>
      </c>
      <c r="D18" s="15" t="s">
        <v>50</v>
      </c>
      <c r="E18" s="15" t="s">
        <v>50</v>
      </c>
    </row>
    <row r="19" spans="1:5" ht="18" thickBot="1" x14ac:dyDescent="0.3">
      <c r="A19" s="13" t="s">
        <v>15</v>
      </c>
      <c r="B19" s="14">
        <v>0.33</v>
      </c>
      <c r="C19" s="14">
        <v>8.0000000000000016E-2</v>
      </c>
      <c r="D19" s="14">
        <v>2.9999999999999971E-2</v>
      </c>
      <c r="E19" s="12" t="s">
        <v>64</v>
      </c>
    </row>
    <row r="20" spans="1:5" ht="18" thickBot="1" x14ac:dyDescent="0.3">
      <c r="A20" s="13" t="s">
        <v>16</v>
      </c>
      <c r="B20" s="14">
        <v>0.31</v>
      </c>
      <c r="C20" s="14">
        <v>0.06</v>
      </c>
      <c r="D20" s="14">
        <v>1.9999999999999962E-2</v>
      </c>
      <c r="E20" s="12"/>
    </row>
    <row r="21" spans="1:5" ht="18" thickBot="1" x14ac:dyDescent="0.3">
      <c r="A21" s="13" t="s">
        <v>14</v>
      </c>
      <c r="B21" s="14">
        <v>0.45</v>
      </c>
      <c r="C21" s="14">
        <v>0.2</v>
      </c>
      <c r="D21" s="14">
        <v>7.999999999999996E-2</v>
      </c>
      <c r="E21" s="12" t="s">
        <v>54</v>
      </c>
    </row>
    <row r="22" spans="1:5" ht="18" thickBot="1" x14ac:dyDescent="0.3">
      <c r="A22" s="13" t="s">
        <v>13</v>
      </c>
      <c r="B22" s="14">
        <v>0.52</v>
      </c>
      <c r="C22" s="14">
        <v>0.27</v>
      </c>
      <c r="D22" s="14">
        <v>0.10999999999999999</v>
      </c>
      <c r="E22" s="12" t="s">
        <v>54</v>
      </c>
    </row>
    <row r="23" spans="1:5" ht="18" thickBot="1" x14ac:dyDescent="0.3">
      <c r="A23" s="13" t="s">
        <v>65</v>
      </c>
      <c r="B23" s="14">
        <v>0.14000000000000001</v>
      </c>
      <c r="C23" s="14">
        <v>-0.10999999999999999</v>
      </c>
      <c r="D23" s="14">
        <v>0.14999999999999997</v>
      </c>
      <c r="E23" s="12" t="s">
        <v>64</v>
      </c>
    </row>
    <row r="24" spans="1:5" ht="18" thickBot="1" x14ac:dyDescent="0.3">
      <c r="A24" s="10" t="s">
        <v>66</v>
      </c>
      <c r="B24" s="11"/>
      <c r="C24" s="14"/>
      <c r="D24" s="14"/>
      <c r="E24" s="12"/>
    </row>
    <row r="25" spans="1:5" ht="18" thickBot="1" x14ac:dyDescent="0.3">
      <c r="A25" s="13" t="s">
        <v>18</v>
      </c>
      <c r="B25" s="14">
        <v>0.42</v>
      </c>
      <c r="C25" s="15" t="s">
        <v>50</v>
      </c>
      <c r="D25" s="15" t="s">
        <v>50</v>
      </c>
      <c r="E25" s="15" t="s">
        <v>50</v>
      </c>
    </row>
    <row r="26" spans="1:5" ht="18" thickBot="1" x14ac:dyDescent="0.3">
      <c r="A26" s="13" t="s">
        <v>19</v>
      </c>
      <c r="B26" s="14">
        <v>0.35</v>
      </c>
      <c r="C26" s="14">
        <v>-7.0000000000000007E-2</v>
      </c>
      <c r="D26" s="14">
        <v>-4.9999999999999989E-2</v>
      </c>
      <c r="E26" s="12" t="s">
        <v>54</v>
      </c>
    </row>
    <row r="27" spans="1:5" ht="18" thickBot="1" x14ac:dyDescent="0.3">
      <c r="A27" s="13" t="s">
        <v>20</v>
      </c>
      <c r="B27" s="14">
        <v>0.27</v>
      </c>
      <c r="C27" s="14">
        <v>-0.14999999999999997</v>
      </c>
      <c r="D27" s="14">
        <v>-7.999999999999996E-2</v>
      </c>
      <c r="E27" s="12" t="s">
        <v>54</v>
      </c>
    </row>
    <row r="28" spans="1:5" ht="18" thickBot="1" x14ac:dyDescent="0.3">
      <c r="A28" s="13" t="s">
        <v>21</v>
      </c>
      <c r="B28" s="14">
        <v>0.13</v>
      </c>
      <c r="C28" s="14">
        <v>-0.28999999999999998</v>
      </c>
      <c r="D28" s="14">
        <v>-0.10999999999999999</v>
      </c>
      <c r="E28" s="12" t="s">
        <v>54</v>
      </c>
    </row>
    <row r="29" spans="1:5" ht="18" thickBot="1" x14ac:dyDescent="0.3">
      <c r="A29" s="10" t="s">
        <v>67</v>
      </c>
      <c r="B29" s="11"/>
      <c r="C29" s="14"/>
      <c r="D29" s="14"/>
      <c r="E29" s="12"/>
    </row>
    <row r="30" spans="1:5" ht="18" thickBot="1" x14ac:dyDescent="0.3">
      <c r="A30" s="13" t="s">
        <v>68</v>
      </c>
      <c r="B30" s="14">
        <v>0.28000000000000003</v>
      </c>
      <c r="C30" s="15" t="s">
        <v>50</v>
      </c>
      <c r="D30" s="15" t="s">
        <v>50</v>
      </c>
      <c r="E30" s="15" t="s">
        <v>50</v>
      </c>
    </row>
    <row r="31" spans="1:5" ht="18" thickBot="1" x14ac:dyDescent="0.3">
      <c r="A31" s="13" t="s">
        <v>69</v>
      </c>
      <c r="B31" s="14">
        <v>0.66</v>
      </c>
      <c r="C31" s="14">
        <v>0.38</v>
      </c>
      <c r="D31" s="14">
        <v>0.30000000000000004</v>
      </c>
      <c r="E31" s="12" t="s">
        <v>54</v>
      </c>
    </row>
    <row r="32" spans="1:5" ht="18" thickBot="1" x14ac:dyDescent="0.3">
      <c r="A32" s="10" t="s">
        <v>70</v>
      </c>
      <c r="B32" s="11"/>
      <c r="C32" s="14"/>
      <c r="D32" s="14"/>
      <c r="E32" s="12"/>
    </row>
    <row r="33" spans="1:5" ht="18" thickBot="1" x14ac:dyDescent="0.3">
      <c r="A33" s="13" t="s">
        <v>28</v>
      </c>
      <c r="B33" s="14">
        <v>0.36</v>
      </c>
      <c r="C33" s="15" t="s">
        <v>50</v>
      </c>
      <c r="D33" s="15" t="s">
        <v>50</v>
      </c>
      <c r="E33" s="15" t="s">
        <v>50</v>
      </c>
    </row>
    <row r="34" spans="1:5" ht="18" thickBot="1" x14ac:dyDescent="0.3">
      <c r="A34" s="13" t="s">
        <v>29</v>
      </c>
      <c r="B34" s="14">
        <v>0.49</v>
      </c>
      <c r="C34" s="14">
        <v>0.13</v>
      </c>
      <c r="D34" s="14">
        <v>4.0000000000000036E-2</v>
      </c>
      <c r="E34" s="12" t="s">
        <v>54</v>
      </c>
    </row>
    <row r="35" spans="1:5" ht="18" thickBot="1" x14ac:dyDescent="0.3">
      <c r="A35" s="13" t="s">
        <v>30</v>
      </c>
      <c r="B35" s="14">
        <v>0.27</v>
      </c>
      <c r="C35" s="14">
        <v>-8.9999999999999969E-2</v>
      </c>
      <c r="D35" s="14">
        <v>-7.999999999999996E-2</v>
      </c>
      <c r="E35" s="12" t="s">
        <v>54</v>
      </c>
    </row>
    <row r="36" spans="1:5" ht="18" thickBot="1" x14ac:dyDescent="0.3">
      <c r="A36" s="13" t="s">
        <v>31</v>
      </c>
      <c r="B36" s="14">
        <v>0.21</v>
      </c>
      <c r="C36" s="14">
        <v>-0.15</v>
      </c>
      <c r="D36" s="14">
        <v>-0.12999999999999998</v>
      </c>
      <c r="E36" s="12" t="s">
        <v>54</v>
      </c>
    </row>
    <row r="37" spans="1:5" ht="18" thickBot="1" x14ac:dyDescent="0.3">
      <c r="A37" s="13" t="s">
        <v>32</v>
      </c>
      <c r="B37" s="14">
        <v>1.7000000000000001E-2</v>
      </c>
      <c r="C37" s="14">
        <v>-0.34299999999999997</v>
      </c>
      <c r="D37" s="14">
        <v>-0.28999999999999998</v>
      </c>
      <c r="E37" s="12" t="s">
        <v>54</v>
      </c>
    </row>
    <row r="38" spans="1:5" ht="18" thickBot="1" x14ac:dyDescent="0.3">
      <c r="A38" s="13" t="s">
        <v>33</v>
      </c>
      <c r="B38" s="14">
        <v>4.9000000000000002E-2</v>
      </c>
      <c r="C38" s="14">
        <v>-0.311</v>
      </c>
      <c r="D38" s="14">
        <v>-0.31</v>
      </c>
      <c r="E38" s="12" t="s">
        <v>54</v>
      </c>
    </row>
    <row r="39" spans="1:5" ht="18" thickBot="1" x14ac:dyDescent="0.3">
      <c r="A39" s="10" t="s">
        <v>71</v>
      </c>
      <c r="B39" s="11"/>
      <c r="C39" s="14"/>
      <c r="D39" s="14"/>
      <c r="E39" s="12"/>
    </row>
    <row r="40" spans="1:5" ht="18" thickBot="1" x14ac:dyDescent="0.3">
      <c r="A40" s="13" t="s">
        <v>22</v>
      </c>
      <c r="B40" s="14">
        <v>0.31</v>
      </c>
      <c r="C40" s="15" t="s">
        <v>50</v>
      </c>
      <c r="D40" s="15" t="s">
        <v>50</v>
      </c>
      <c r="E40" s="15" t="s">
        <v>50</v>
      </c>
    </row>
    <row r="41" spans="1:5" ht="18" thickBot="1" x14ac:dyDescent="0.3">
      <c r="A41" s="13" t="s">
        <v>23</v>
      </c>
      <c r="B41" s="14">
        <v>0.5</v>
      </c>
      <c r="C41" s="14">
        <v>0.19</v>
      </c>
      <c r="D41" s="14">
        <v>8.0000000000000016E-2</v>
      </c>
      <c r="E41" s="12" t="s">
        <v>54</v>
      </c>
    </row>
    <row r="42" spans="1:5" ht="18" thickBot="1" x14ac:dyDescent="0.3">
      <c r="A42" s="10" t="s">
        <v>72</v>
      </c>
      <c r="B42" s="11"/>
      <c r="C42" s="14"/>
      <c r="D42" s="14"/>
      <c r="E42" s="12"/>
    </row>
    <row r="43" spans="1:5" ht="18" thickBot="1" x14ac:dyDescent="0.3">
      <c r="A43" s="13" t="s">
        <v>7</v>
      </c>
      <c r="B43" s="14">
        <v>0.27</v>
      </c>
      <c r="C43" s="15" t="s">
        <v>50</v>
      </c>
      <c r="D43" s="15" t="s">
        <v>50</v>
      </c>
      <c r="E43" s="15" t="s">
        <v>50</v>
      </c>
    </row>
    <row r="44" spans="1:5" ht="18" thickBot="1" x14ac:dyDescent="0.3">
      <c r="A44" s="13" t="s">
        <v>8</v>
      </c>
      <c r="B44" s="14">
        <v>0.31</v>
      </c>
      <c r="C44" s="14">
        <v>3.999999999999998E-2</v>
      </c>
      <c r="D44" s="14">
        <v>1.0000000000000009E-2</v>
      </c>
      <c r="E44" s="12"/>
    </row>
    <row r="45" spans="1:5" ht="18" thickBot="1" x14ac:dyDescent="0.3">
      <c r="A45" s="13" t="s">
        <v>9</v>
      </c>
      <c r="B45" s="14">
        <v>0.39</v>
      </c>
      <c r="C45" s="14">
        <v>0.12</v>
      </c>
      <c r="D45" s="14">
        <v>5.0000000000000044E-2</v>
      </c>
      <c r="E45" s="12" t="s">
        <v>54</v>
      </c>
    </row>
    <row r="46" spans="1:5" ht="35.25" thickBot="1" x14ac:dyDescent="0.3">
      <c r="A46" s="13" t="s">
        <v>10</v>
      </c>
      <c r="B46" s="14">
        <v>0.33</v>
      </c>
      <c r="C46" s="14">
        <v>0.06</v>
      </c>
      <c r="D46" s="14">
        <v>3.0000000000000027E-2</v>
      </c>
      <c r="E46" s="12" t="s">
        <v>64</v>
      </c>
    </row>
    <row r="47" spans="1:5" ht="18" thickBot="1" x14ac:dyDescent="0.3">
      <c r="A47" s="13" t="s">
        <v>11</v>
      </c>
      <c r="B47" s="14">
        <v>0.41</v>
      </c>
      <c r="C47" s="14">
        <v>0.13999999999999996</v>
      </c>
      <c r="D47" s="14">
        <v>5.0000000000000044E-2</v>
      </c>
      <c r="E47" s="12" t="s">
        <v>54</v>
      </c>
    </row>
    <row r="48" spans="1:5" ht="18" thickBot="1" x14ac:dyDescent="0.3">
      <c r="A48" s="13" t="s">
        <v>12</v>
      </c>
      <c r="B48" s="14">
        <v>0.38</v>
      </c>
      <c r="C48" s="14">
        <v>0.10999999999999999</v>
      </c>
      <c r="D48" s="14">
        <v>3.0000000000000027E-2</v>
      </c>
      <c r="E48" s="12" t="s">
        <v>64</v>
      </c>
    </row>
    <row r="49" spans="1:5" ht="18" thickBot="1" x14ac:dyDescent="0.3">
      <c r="A49" s="13" t="s">
        <v>74</v>
      </c>
      <c r="B49" s="14">
        <v>0.42</v>
      </c>
      <c r="C49" s="14">
        <v>0.14999999999999997</v>
      </c>
      <c r="D49" s="14">
        <v>4.0000000000000036E-2</v>
      </c>
      <c r="E49" s="12" t="s">
        <v>64</v>
      </c>
    </row>
    <row r="50" spans="1:5" ht="3.75" customHeight="1" x14ac:dyDescent="0.25">
      <c r="A50" s="13"/>
      <c r="B50" s="14"/>
      <c r="C50" s="14"/>
      <c r="D50" s="14"/>
      <c r="E50" s="12"/>
    </row>
    <row r="51" spans="1:5" ht="17.25" x14ac:dyDescent="0.25">
      <c r="A51" s="16" t="s">
        <v>73</v>
      </c>
      <c r="B51" s="17"/>
      <c r="C51" s="17"/>
      <c r="D51" s="17"/>
      <c r="E51" s="18"/>
    </row>
    <row r="52" spans="1:5" ht="44.25" customHeight="1" x14ac:dyDescent="0.25">
      <c r="A52" s="53" t="s">
        <v>75</v>
      </c>
      <c r="B52" s="53"/>
      <c r="C52" s="53"/>
      <c r="D52" s="53"/>
      <c r="E52" s="53"/>
    </row>
    <row r="53" spans="1:5" customFormat="1" x14ac:dyDescent="0.25">
      <c r="A53" s="53" t="s">
        <v>107</v>
      </c>
      <c r="B53" s="53"/>
      <c r="C53" s="53"/>
      <c r="D53" s="53"/>
    </row>
    <row r="54" spans="1:5" x14ac:dyDescent="0.25">
      <c r="A54" s="53" t="s">
        <v>77</v>
      </c>
      <c r="B54" s="53"/>
      <c r="C54" s="53"/>
      <c r="D54" s="53"/>
      <c r="E54" s="19"/>
    </row>
    <row r="55" spans="1:5" x14ac:dyDescent="0.25">
      <c r="A55" s="19"/>
      <c r="B55" s="19"/>
      <c r="C55" s="19"/>
      <c r="D55" s="19"/>
      <c r="E55" s="19"/>
    </row>
    <row r="56" spans="1:5" x14ac:dyDescent="0.25">
      <c r="A56" s="19"/>
      <c r="B56" s="19"/>
      <c r="C56" s="19"/>
      <c r="D56" s="19"/>
      <c r="E56" s="19"/>
    </row>
  </sheetData>
  <mergeCells count="3">
    <mergeCell ref="A54:D54"/>
    <mergeCell ref="A52:E52"/>
    <mergeCell ref="A53:D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05.7109375" defaultRowHeight="15" x14ac:dyDescent="0.25"/>
  <cols>
    <col min="2" max="18" width="13.140625" customWidth="1"/>
  </cols>
  <sheetData>
    <row r="1" spans="1:17" ht="19.5" thickBot="1" x14ac:dyDescent="0.35">
      <c r="A1" s="5" t="s">
        <v>108</v>
      </c>
    </row>
    <row r="2" spans="1:17" ht="33" customHeight="1" thickTop="1" x14ac:dyDescent="0.25">
      <c r="A2" s="56" t="s">
        <v>0</v>
      </c>
      <c r="B2" s="55" t="s">
        <v>1</v>
      </c>
      <c r="C2" s="55"/>
      <c r="D2" s="55"/>
      <c r="E2" s="55"/>
      <c r="F2" s="55" t="s">
        <v>2</v>
      </c>
      <c r="G2" s="55"/>
      <c r="H2" s="55"/>
      <c r="I2" s="55"/>
      <c r="J2" s="55" t="s">
        <v>3</v>
      </c>
      <c r="K2" s="55"/>
      <c r="L2" s="55"/>
      <c r="M2" s="55"/>
      <c r="N2" s="55" t="s">
        <v>78</v>
      </c>
      <c r="O2" s="55"/>
      <c r="P2" s="55"/>
      <c r="Q2" s="55"/>
    </row>
    <row r="3" spans="1:17" s="21" customFormat="1" ht="35.25" thickBot="1" x14ac:dyDescent="0.35">
      <c r="A3" s="57"/>
      <c r="B3" s="1" t="s">
        <v>86</v>
      </c>
      <c r="C3" s="1" t="s">
        <v>87</v>
      </c>
      <c r="D3" s="1" t="s">
        <v>98</v>
      </c>
      <c r="E3" s="1" t="s">
        <v>99</v>
      </c>
      <c r="F3" s="1" t="s">
        <v>86</v>
      </c>
      <c r="G3" s="1" t="s">
        <v>87</v>
      </c>
      <c r="H3" s="1" t="s">
        <v>98</v>
      </c>
      <c r="I3" s="1" t="s">
        <v>99</v>
      </c>
      <c r="J3" s="1" t="s">
        <v>86</v>
      </c>
      <c r="K3" s="1" t="s">
        <v>87</v>
      </c>
      <c r="L3" s="1" t="s">
        <v>98</v>
      </c>
      <c r="M3" s="1" t="s">
        <v>99</v>
      </c>
      <c r="N3" s="1" t="s">
        <v>86</v>
      </c>
      <c r="O3" s="1" t="s">
        <v>87</v>
      </c>
      <c r="P3" s="1" t="s">
        <v>98</v>
      </c>
      <c r="Q3" s="1" t="s">
        <v>99</v>
      </c>
    </row>
    <row r="4" spans="1:17" ht="21" thickBot="1" x14ac:dyDescent="0.3">
      <c r="A4" s="2" t="s">
        <v>91</v>
      </c>
      <c r="B4" s="3"/>
      <c r="C4" s="3"/>
      <c r="D4" s="3"/>
      <c r="E4" s="3" t="s">
        <v>6</v>
      </c>
      <c r="F4" s="3"/>
      <c r="G4" s="3"/>
      <c r="H4" s="3"/>
      <c r="I4" s="3" t="s">
        <v>6</v>
      </c>
      <c r="J4" s="3"/>
      <c r="K4" s="3"/>
      <c r="L4" s="3"/>
      <c r="M4" s="3" t="s">
        <v>6</v>
      </c>
      <c r="N4" s="3"/>
      <c r="O4" s="3"/>
      <c r="P4" s="3"/>
      <c r="Q4" s="3" t="s">
        <v>6</v>
      </c>
    </row>
    <row r="5" spans="1:17" ht="21" thickBot="1" x14ac:dyDescent="0.3">
      <c r="A5" s="4" t="s">
        <v>24</v>
      </c>
      <c r="B5" s="3">
        <v>48.4</v>
      </c>
      <c r="C5" s="3">
        <v>14.5</v>
      </c>
      <c r="D5" s="3">
        <v>30.8</v>
      </c>
      <c r="E5" s="3"/>
      <c r="F5" s="3">
        <v>45.5</v>
      </c>
      <c r="G5" s="3">
        <v>13.5</v>
      </c>
      <c r="H5" s="3">
        <v>33.299999999999997</v>
      </c>
      <c r="I5" s="3"/>
      <c r="J5" s="3">
        <v>35.200000000000003</v>
      </c>
      <c r="K5" s="3">
        <v>7.3</v>
      </c>
      <c r="L5" s="3">
        <v>29.7</v>
      </c>
      <c r="M5" s="3"/>
      <c r="N5" s="3">
        <v>41.1</v>
      </c>
      <c r="O5" s="3">
        <v>12.5</v>
      </c>
      <c r="P5" s="3">
        <v>31.4</v>
      </c>
      <c r="Q5" s="3"/>
    </row>
    <row r="6" spans="1:17" ht="21" thickBot="1" x14ac:dyDescent="0.3">
      <c r="A6" s="4" t="s">
        <v>25</v>
      </c>
      <c r="B6" s="3">
        <v>30.3</v>
      </c>
      <c r="C6" s="3">
        <v>30.1</v>
      </c>
      <c r="D6" s="3">
        <v>30.2</v>
      </c>
      <c r="E6" s="3"/>
      <c r="F6" s="3">
        <v>33.1</v>
      </c>
      <c r="G6" s="3">
        <v>32.5</v>
      </c>
      <c r="H6" s="3">
        <v>32.9</v>
      </c>
      <c r="I6" s="3"/>
      <c r="J6" s="3">
        <v>37.200000000000003</v>
      </c>
      <c r="K6" s="3">
        <v>24.8</v>
      </c>
      <c r="L6" s="3">
        <v>34.700000000000003</v>
      </c>
      <c r="M6" s="3"/>
      <c r="N6" s="3">
        <v>34.5</v>
      </c>
      <c r="O6" s="3">
        <v>30</v>
      </c>
      <c r="P6" s="3">
        <v>33</v>
      </c>
      <c r="Q6" s="3"/>
    </row>
    <row r="7" spans="1:17" ht="21" thickBot="1" x14ac:dyDescent="0.3">
      <c r="A7" s="4" t="s">
        <v>26</v>
      </c>
      <c r="B7" s="3">
        <v>15.8</v>
      </c>
      <c r="C7" s="3">
        <v>34.9</v>
      </c>
      <c r="D7" s="3">
        <v>25.7</v>
      </c>
      <c r="E7" s="3"/>
      <c r="F7" s="3">
        <v>15.6</v>
      </c>
      <c r="G7" s="3">
        <v>36.200000000000003</v>
      </c>
      <c r="H7" s="3">
        <v>23.5</v>
      </c>
      <c r="I7" s="3"/>
      <c r="J7" s="3">
        <v>21.6</v>
      </c>
      <c r="K7" s="3">
        <v>43.2</v>
      </c>
      <c r="L7" s="3">
        <v>25.9</v>
      </c>
      <c r="M7" s="3"/>
      <c r="N7" s="3">
        <v>18.5</v>
      </c>
      <c r="O7" s="3">
        <v>37.299999999999997</v>
      </c>
      <c r="P7" s="3">
        <v>24.9</v>
      </c>
      <c r="Q7" s="3"/>
    </row>
    <row r="8" spans="1:17" ht="21" thickBot="1" x14ac:dyDescent="0.3">
      <c r="A8" s="4" t="s">
        <v>27</v>
      </c>
      <c r="B8" s="3">
        <v>5.5</v>
      </c>
      <c r="C8" s="3">
        <v>20.6</v>
      </c>
      <c r="D8" s="3">
        <v>13.3</v>
      </c>
      <c r="E8" s="3"/>
      <c r="F8" s="3">
        <v>5.7</v>
      </c>
      <c r="G8" s="3">
        <v>17.8</v>
      </c>
      <c r="H8" s="3">
        <v>10.3</v>
      </c>
      <c r="I8" s="3"/>
      <c r="J8" s="3">
        <v>6.1</v>
      </c>
      <c r="K8" s="3">
        <v>24.7</v>
      </c>
      <c r="L8" s="3">
        <v>9.8000000000000007</v>
      </c>
      <c r="M8" s="3"/>
      <c r="N8" s="3">
        <v>5.9</v>
      </c>
      <c r="O8" s="3">
        <v>20.3</v>
      </c>
      <c r="P8" s="3">
        <v>10.8</v>
      </c>
      <c r="Q8" s="3"/>
    </row>
    <row r="9" spans="1:17" ht="21" thickBot="1" x14ac:dyDescent="0.3">
      <c r="A9" s="2" t="s">
        <v>92</v>
      </c>
      <c r="B9" s="3"/>
      <c r="C9" s="3"/>
      <c r="D9" s="3"/>
      <c r="E9" s="3" t="s">
        <v>6</v>
      </c>
      <c r="F9" s="3"/>
      <c r="G9" s="3"/>
      <c r="H9" s="3"/>
      <c r="I9" s="3" t="s">
        <v>6</v>
      </c>
      <c r="J9" s="3"/>
      <c r="K9" s="3"/>
      <c r="L9" s="3"/>
      <c r="M9" s="3" t="s">
        <v>6</v>
      </c>
      <c r="N9" s="3"/>
      <c r="O9" s="3"/>
      <c r="P9" s="3"/>
      <c r="Q9" s="3" t="s">
        <v>6</v>
      </c>
    </row>
    <row r="10" spans="1:17" ht="21" thickBot="1" x14ac:dyDescent="0.3">
      <c r="A10" s="4" t="s">
        <v>68</v>
      </c>
      <c r="B10" s="3">
        <v>94.7</v>
      </c>
      <c r="C10" s="3">
        <v>74.2</v>
      </c>
      <c r="D10" s="3">
        <v>84.1</v>
      </c>
      <c r="E10" s="3"/>
      <c r="F10" s="3">
        <v>94.5</v>
      </c>
      <c r="G10" s="3">
        <v>73.599999999999994</v>
      </c>
      <c r="H10" s="3">
        <v>86.5</v>
      </c>
      <c r="I10" s="3"/>
      <c r="J10" s="3">
        <v>88</v>
      </c>
      <c r="K10" s="3">
        <v>49.9</v>
      </c>
      <c r="L10" s="3">
        <v>80.5</v>
      </c>
      <c r="M10" s="3"/>
      <c r="N10" s="3">
        <v>91.5</v>
      </c>
      <c r="O10" s="3">
        <v>68.5</v>
      </c>
      <c r="P10" s="3">
        <v>83.6</v>
      </c>
      <c r="Q10" s="3"/>
    </row>
    <row r="11" spans="1:17" ht="21" thickBot="1" x14ac:dyDescent="0.3">
      <c r="A11" s="4" t="s">
        <v>109</v>
      </c>
      <c r="B11" s="3">
        <v>5.3</v>
      </c>
      <c r="C11" s="3">
        <v>25.8</v>
      </c>
      <c r="D11" s="3">
        <v>15.9</v>
      </c>
      <c r="E11" s="3"/>
      <c r="F11" s="3">
        <v>5.5</v>
      </c>
      <c r="G11" s="3">
        <v>26.4</v>
      </c>
      <c r="H11" s="3">
        <v>13.5</v>
      </c>
      <c r="I11" s="3"/>
      <c r="J11" s="3">
        <v>12</v>
      </c>
      <c r="K11" s="3">
        <v>50.1</v>
      </c>
      <c r="L11" s="3">
        <v>19.5</v>
      </c>
      <c r="M11" s="3"/>
      <c r="N11" s="3">
        <v>8.5</v>
      </c>
      <c r="O11" s="3">
        <v>31.5</v>
      </c>
      <c r="P11" s="3">
        <v>16.399999999999999</v>
      </c>
      <c r="Q11" s="3"/>
    </row>
    <row r="12" spans="1:17" ht="21" thickBot="1" x14ac:dyDescent="0.3">
      <c r="A12" s="2" t="s">
        <v>93</v>
      </c>
      <c r="B12" s="3"/>
      <c r="C12" s="3"/>
      <c r="D12" s="3"/>
      <c r="E12" s="3">
        <v>0.3</v>
      </c>
      <c r="F12" s="3"/>
      <c r="G12" s="3"/>
      <c r="H12" s="3"/>
      <c r="I12" s="3">
        <v>0.02</v>
      </c>
      <c r="J12" s="3"/>
      <c r="K12" s="3"/>
      <c r="L12" s="3"/>
      <c r="M12" s="3">
        <v>4.8000000000000001E-2</v>
      </c>
      <c r="N12" s="3"/>
      <c r="O12" s="3"/>
      <c r="P12" s="3"/>
      <c r="Q12" s="3" t="s">
        <v>6</v>
      </c>
    </row>
    <row r="13" spans="1:17" ht="21" thickBot="1" x14ac:dyDescent="0.3">
      <c r="A13" s="4" t="s">
        <v>110</v>
      </c>
      <c r="B13" s="3">
        <v>19.7</v>
      </c>
      <c r="C13" s="3">
        <v>22.5</v>
      </c>
      <c r="D13" s="3">
        <v>21.1</v>
      </c>
      <c r="E13" s="3"/>
      <c r="F13" s="3">
        <v>36.9</v>
      </c>
      <c r="G13" s="3">
        <v>35.4</v>
      </c>
      <c r="H13" s="3">
        <v>36.299999999999997</v>
      </c>
      <c r="I13" s="3"/>
      <c r="J13" s="3">
        <v>48.3</v>
      </c>
      <c r="K13" s="3">
        <v>53</v>
      </c>
      <c r="L13" s="3">
        <v>49.3</v>
      </c>
      <c r="M13" s="3"/>
      <c r="N13" s="3">
        <v>39.5</v>
      </c>
      <c r="O13" s="3">
        <v>34.9</v>
      </c>
      <c r="P13" s="3">
        <v>37.9</v>
      </c>
      <c r="Q13" s="3"/>
    </row>
    <row r="14" spans="1:17" ht="21" thickBot="1" x14ac:dyDescent="0.3">
      <c r="A14" s="4" t="s">
        <v>111</v>
      </c>
      <c r="B14" s="3">
        <v>9.8000000000000007</v>
      </c>
      <c r="C14" s="3">
        <v>10.9</v>
      </c>
      <c r="D14" s="3">
        <v>10.4</v>
      </c>
      <c r="E14" s="3"/>
      <c r="F14" s="3">
        <v>18.8</v>
      </c>
      <c r="G14" s="3">
        <v>21.3</v>
      </c>
      <c r="H14" s="3">
        <v>19.8</v>
      </c>
      <c r="I14" s="3"/>
      <c r="J14" s="3">
        <v>19.600000000000001</v>
      </c>
      <c r="K14" s="3">
        <v>17.399999999999999</v>
      </c>
      <c r="L14" s="3">
        <v>19.2</v>
      </c>
      <c r="M14" s="3"/>
      <c r="N14" s="3">
        <v>17.7</v>
      </c>
      <c r="O14" s="3">
        <v>17</v>
      </c>
      <c r="P14" s="3">
        <v>17.5</v>
      </c>
      <c r="Q14" s="3"/>
    </row>
    <row r="15" spans="1:17" ht="21" thickBot="1" x14ac:dyDescent="0.3">
      <c r="A15" s="4" t="s">
        <v>112</v>
      </c>
      <c r="B15" s="3">
        <v>19.600000000000001</v>
      </c>
      <c r="C15" s="3">
        <v>20.100000000000001</v>
      </c>
      <c r="D15" s="3">
        <v>19.899999999999999</v>
      </c>
      <c r="E15" s="3"/>
      <c r="F15" s="3">
        <v>18.8</v>
      </c>
      <c r="G15" s="3">
        <v>19.5</v>
      </c>
      <c r="H15" s="3">
        <v>19.100000000000001</v>
      </c>
      <c r="I15" s="3"/>
      <c r="J15" s="3">
        <v>15.2</v>
      </c>
      <c r="K15" s="3">
        <v>12.8</v>
      </c>
      <c r="L15" s="3">
        <v>14.8</v>
      </c>
      <c r="M15" s="3"/>
      <c r="N15" s="3">
        <v>17.3</v>
      </c>
      <c r="O15" s="3">
        <v>18.2</v>
      </c>
      <c r="P15" s="3">
        <v>17.600000000000001</v>
      </c>
      <c r="Q15" s="3"/>
    </row>
    <row r="16" spans="1:17" ht="21" thickBot="1" x14ac:dyDescent="0.3">
      <c r="A16" s="4" t="s">
        <v>37</v>
      </c>
      <c r="B16" s="3">
        <v>8.9</v>
      </c>
      <c r="C16" s="3">
        <v>7.5</v>
      </c>
      <c r="D16" s="3">
        <v>8.1999999999999993</v>
      </c>
      <c r="E16" s="3"/>
      <c r="F16" s="3">
        <v>4.4000000000000004</v>
      </c>
      <c r="G16" s="3">
        <v>4.4000000000000004</v>
      </c>
      <c r="H16" s="3">
        <v>4.4000000000000004</v>
      </c>
      <c r="I16" s="3"/>
      <c r="J16" s="3">
        <v>4.0999999999999996</v>
      </c>
      <c r="K16" s="3">
        <v>3.5</v>
      </c>
      <c r="L16" s="3">
        <v>4</v>
      </c>
      <c r="M16" s="3"/>
      <c r="N16" s="3">
        <v>5</v>
      </c>
      <c r="O16" s="3">
        <v>5.2</v>
      </c>
      <c r="P16" s="3">
        <v>5.0999999999999996</v>
      </c>
      <c r="Q16" s="3"/>
    </row>
    <row r="17" spans="1:17" ht="21" thickBot="1" x14ac:dyDescent="0.3">
      <c r="A17" s="4" t="s">
        <v>38</v>
      </c>
      <c r="B17" s="3">
        <v>8.3000000000000007</v>
      </c>
      <c r="C17" s="3">
        <v>5</v>
      </c>
      <c r="D17" s="3">
        <v>6.6</v>
      </c>
      <c r="E17" s="3"/>
      <c r="F17" s="3">
        <v>5.5</v>
      </c>
      <c r="G17" s="3">
        <v>4.9000000000000004</v>
      </c>
      <c r="H17" s="3">
        <v>5.3</v>
      </c>
      <c r="I17" s="3"/>
      <c r="J17" s="3">
        <v>3.9</v>
      </c>
      <c r="K17" s="3">
        <v>3.1</v>
      </c>
      <c r="L17" s="3">
        <v>3.7</v>
      </c>
      <c r="M17" s="3"/>
      <c r="N17" s="3">
        <v>5.2</v>
      </c>
      <c r="O17" s="3">
        <v>4.5</v>
      </c>
      <c r="P17" s="3">
        <v>5</v>
      </c>
      <c r="Q17" s="3"/>
    </row>
    <row r="18" spans="1:17" ht="21" thickBot="1" x14ac:dyDescent="0.3">
      <c r="A18" s="4" t="s">
        <v>39</v>
      </c>
      <c r="B18" s="3">
        <v>3.4</v>
      </c>
      <c r="C18" s="3">
        <v>3.2</v>
      </c>
      <c r="D18" s="3">
        <v>3.3</v>
      </c>
      <c r="E18" s="3"/>
      <c r="F18" s="3">
        <v>2.9</v>
      </c>
      <c r="G18" s="3">
        <v>1.6</v>
      </c>
      <c r="H18" s="3">
        <v>2.4</v>
      </c>
      <c r="I18" s="3"/>
      <c r="J18" s="3">
        <v>2.1</v>
      </c>
      <c r="K18" s="3">
        <v>2</v>
      </c>
      <c r="L18" s="3">
        <v>2.1</v>
      </c>
      <c r="M18" s="3"/>
      <c r="N18" s="3">
        <v>2.6</v>
      </c>
      <c r="O18" s="3">
        <v>2.2000000000000002</v>
      </c>
      <c r="P18" s="3">
        <v>2.5</v>
      </c>
      <c r="Q18" s="3"/>
    </row>
    <row r="19" spans="1:17" ht="21" thickBot="1" x14ac:dyDescent="0.3">
      <c r="A19" s="4" t="s">
        <v>40</v>
      </c>
      <c r="B19" s="3">
        <v>10.8</v>
      </c>
      <c r="C19" s="3">
        <v>13.1</v>
      </c>
      <c r="D19" s="3">
        <v>12</v>
      </c>
      <c r="E19" s="3"/>
      <c r="F19" s="3">
        <v>5.0999999999999996</v>
      </c>
      <c r="G19" s="3">
        <v>6.7</v>
      </c>
      <c r="H19" s="3">
        <v>5.7</v>
      </c>
      <c r="I19" s="3"/>
      <c r="J19" s="3">
        <v>3.2</v>
      </c>
      <c r="K19" s="3">
        <v>4.2</v>
      </c>
      <c r="L19" s="3">
        <v>3.4</v>
      </c>
      <c r="M19" s="3"/>
      <c r="N19" s="3">
        <v>5.0999999999999996</v>
      </c>
      <c r="O19" s="3">
        <v>8.3000000000000007</v>
      </c>
      <c r="P19" s="3">
        <v>6.2</v>
      </c>
      <c r="Q19" s="3"/>
    </row>
    <row r="20" spans="1:17" ht="21" thickBot="1" x14ac:dyDescent="0.3">
      <c r="A20" s="4" t="s">
        <v>41</v>
      </c>
      <c r="B20" s="3">
        <v>6</v>
      </c>
      <c r="C20" s="3">
        <v>5.2</v>
      </c>
      <c r="D20" s="3">
        <v>5.6</v>
      </c>
      <c r="E20" s="3"/>
      <c r="F20" s="3">
        <v>2.2999999999999998</v>
      </c>
      <c r="G20" s="3">
        <v>1.9</v>
      </c>
      <c r="H20" s="3">
        <v>2.2000000000000002</v>
      </c>
      <c r="I20" s="3"/>
      <c r="J20" s="3">
        <v>1.8</v>
      </c>
      <c r="K20" s="3">
        <v>2</v>
      </c>
      <c r="L20" s="3">
        <v>1.9</v>
      </c>
      <c r="M20" s="3"/>
      <c r="N20" s="3">
        <v>2.7</v>
      </c>
      <c r="O20" s="3">
        <v>3.1</v>
      </c>
      <c r="P20" s="3">
        <v>2.8</v>
      </c>
      <c r="Q20" s="3"/>
    </row>
    <row r="21" spans="1:17" ht="21" thickBot="1" x14ac:dyDescent="0.3">
      <c r="A21" s="4" t="s">
        <v>42</v>
      </c>
      <c r="B21" s="3">
        <v>13.5</v>
      </c>
      <c r="C21" s="3">
        <v>12.5</v>
      </c>
      <c r="D21" s="3">
        <v>13</v>
      </c>
      <c r="E21" s="3"/>
      <c r="F21" s="3">
        <v>5.2</v>
      </c>
      <c r="G21" s="3">
        <v>4.3</v>
      </c>
      <c r="H21" s="3">
        <v>4.9000000000000004</v>
      </c>
      <c r="I21" s="3"/>
      <c r="J21" s="3">
        <v>1.6</v>
      </c>
      <c r="K21" s="3">
        <v>2</v>
      </c>
      <c r="L21" s="3">
        <v>1.7</v>
      </c>
      <c r="M21" s="3"/>
      <c r="N21" s="3">
        <v>4.9000000000000004</v>
      </c>
      <c r="O21" s="3">
        <v>6.6</v>
      </c>
      <c r="P21" s="3">
        <v>5.4</v>
      </c>
      <c r="Q21" s="3"/>
    </row>
    <row r="22" spans="1:17" ht="21" thickBot="1" x14ac:dyDescent="0.3">
      <c r="A22" s="2" t="s">
        <v>94</v>
      </c>
      <c r="B22" s="3"/>
      <c r="C22" s="3"/>
      <c r="D22" s="3"/>
      <c r="E22" s="3" t="s">
        <v>6</v>
      </c>
      <c r="F22" s="3"/>
      <c r="G22" s="3"/>
      <c r="H22" s="3"/>
      <c r="I22" s="3">
        <v>0.7</v>
      </c>
      <c r="J22" s="3"/>
      <c r="K22" s="3"/>
      <c r="L22" s="3"/>
      <c r="M22" s="3">
        <v>2E-3</v>
      </c>
      <c r="N22" s="3"/>
      <c r="O22" s="3"/>
      <c r="P22" s="3"/>
      <c r="Q22" s="3" t="s">
        <v>36</v>
      </c>
    </row>
    <row r="23" spans="1:17" ht="21" thickBot="1" x14ac:dyDescent="0.3">
      <c r="A23" s="4" t="s">
        <v>34</v>
      </c>
      <c r="B23" s="3">
        <v>29</v>
      </c>
      <c r="C23" s="3">
        <v>16.8</v>
      </c>
      <c r="D23" s="3">
        <v>22.7</v>
      </c>
      <c r="E23" s="3"/>
      <c r="F23" s="3">
        <v>20.3</v>
      </c>
      <c r="G23" s="3">
        <v>20.7</v>
      </c>
      <c r="H23" s="3">
        <v>20.5</v>
      </c>
      <c r="I23" s="3"/>
      <c r="J23" s="3">
        <v>13.5</v>
      </c>
      <c r="K23" s="3">
        <v>17.2</v>
      </c>
      <c r="L23" s="3">
        <v>14.2</v>
      </c>
      <c r="M23" s="3"/>
      <c r="N23" s="3">
        <v>18.5</v>
      </c>
      <c r="O23" s="3">
        <v>18.600000000000001</v>
      </c>
      <c r="P23" s="3">
        <v>18.600000000000001</v>
      </c>
      <c r="Q23" s="3"/>
    </row>
    <row r="24" spans="1:17" ht="21" thickBot="1" x14ac:dyDescent="0.3">
      <c r="A24" s="4" t="s">
        <v>35</v>
      </c>
      <c r="B24" s="3">
        <v>71</v>
      </c>
      <c r="C24" s="3">
        <v>83.2</v>
      </c>
      <c r="D24" s="3">
        <v>77.3</v>
      </c>
      <c r="E24" s="3"/>
      <c r="F24" s="3">
        <v>79.7</v>
      </c>
      <c r="G24" s="3">
        <v>79.3</v>
      </c>
      <c r="H24" s="3">
        <v>79.5</v>
      </c>
      <c r="I24" s="3"/>
      <c r="J24" s="3">
        <v>86.5</v>
      </c>
      <c r="K24" s="3">
        <v>82.8</v>
      </c>
      <c r="L24" s="3">
        <v>85.8</v>
      </c>
      <c r="M24" s="3"/>
      <c r="N24" s="3">
        <v>81.5</v>
      </c>
      <c r="O24" s="3">
        <v>81.400000000000006</v>
      </c>
      <c r="P24" s="3">
        <v>81.400000000000006</v>
      </c>
      <c r="Q24" s="3"/>
    </row>
    <row r="25" spans="1:17" ht="24" customHeight="1" thickBot="1" x14ac:dyDescent="0.3">
      <c r="A25" s="2" t="s">
        <v>95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1" thickBot="1" x14ac:dyDescent="0.3">
      <c r="A26" s="4" t="s">
        <v>35</v>
      </c>
      <c r="B26" s="3" t="s">
        <v>79</v>
      </c>
      <c r="C26" s="3">
        <v>70.7</v>
      </c>
      <c r="D26" s="3">
        <v>70.7</v>
      </c>
      <c r="E26" s="3"/>
      <c r="F26" s="3" t="s">
        <v>79</v>
      </c>
      <c r="G26" s="3">
        <v>76.900000000000006</v>
      </c>
      <c r="H26" s="3">
        <v>76.900000000000006</v>
      </c>
      <c r="I26" s="3"/>
      <c r="J26" s="3" t="s">
        <v>79</v>
      </c>
      <c r="K26" s="3">
        <v>67.5</v>
      </c>
      <c r="L26" s="3">
        <v>67.5</v>
      </c>
      <c r="M26" s="3"/>
      <c r="N26" s="3" t="s">
        <v>79</v>
      </c>
      <c r="O26" s="3">
        <v>72.7</v>
      </c>
      <c r="P26" s="3">
        <v>72.7</v>
      </c>
      <c r="Q26" s="3"/>
    </row>
    <row r="27" spans="1:17" ht="21" thickBot="1" x14ac:dyDescent="0.3">
      <c r="A27" s="4" t="s">
        <v>34</v>
      </c>
      <c r="B27" s="3" t="s">
        <v>79</v>
      </c>
      <c r="C27" s="3">
        <v>29.3</v>
      </c>
      <c r="D27" s="3">
        <v>29.3</v>
      </c>
      <c r="E27" s="3"/>
      <c r="F27" s="3" t="s">
        <v>79</v>
      </c>
      <c r="G27" s="3">
        <v>23.1</v>
      </c>
      <c r="H27" s="3">
        <v>23.1</v>
      </c>
      <c r="I27" s="3"/>
      <c r="J27" s="3" t="s">
        <v>79</v>
      </c>
      <c r="K27" s="3">
        <v>32.5</v>
      </c>
      <c r="L27" s="3">
        <v>32.5</v>
      </c>
      <c r="M27" s="3"/>
      <c r="N27" s="3" t="s">
        <v>79</v>
      </c>
      <c r="O27" s="3">
        <v>27.3</v>
      </c>
      <c r="P27" s="3">
        <v>27.3</v>
      </c>
      <c r="Q27" s="3"/>
    </row>
    <row r="28" spans="1:17" ht="21" thickBot="1" x14ac:dyDescent="0.3">
      <c r="A28" s="2" t="s">
        <v>96</v>
      </c>
      <c r="B28" s="3"/>
      <c r="C28" s="3"/>
      <c r="D28" s="3"/>
      <c r="E28" s="3" t="s">
        <v>6</v>
      </c>
      <c r="F28" s="3"/>
      <c r="G28" s="3"/>
      <c r="H28" s="3"/>
      <c r="I28" s="3" t="s">
        <v>6</v>
      </c>
      <c r="J28" s="3"/>
      <c r="K28" s="3"/>
      <c r="L28" s="3"/>
      <c r="M28" s="3" t="s">
        <v>6</v>
      </c>
      <c r="N28" s="3"/>
      <c r="O28" s="3"/>
      <c r="P28" s="3"/>
      <c r="Q28" s="3" t="s">
        <v>6</v>
      </c>
    </row>
    <row r="29" spans="1:17" s="24" customFormat="1" ht="21" thickBot="1" x14ac:dyDescent="0.3">
      <c r="A29" s="22" t="s">
        <v>45</v>
      </c>
      <c r="B29" s="25">
        <f>3767/(47247-46)*100</f>
        <v>7.9807631194254354</v>
      </c>
      <c r="C29" s="25">
        <f>6826/(50710-84)*100</f>
        <v>13.483190455497176</v>
      </c>
      <c r="D29" s="23">
        <v>10.8</v>
      </c>
      <c r="E29" s="23"/>
      <c r="F29" s="25">
        <f>8231/(106842-443)*100</f>
        <v>7.7359749621706966</v>
      </c>
      <c r="G29" s="25">
        <f>11569/(66092-45)*100</f>
        <v>17.516314139930657</v>
      </c>
      <c r="H29" s="23">
        <v>11.5</v>
      </c>
      <c r="I29" s="23"/>
      <c r="J29" s="25">
        <f>5130/(136282-100)*100</f>
        <v>3.7670176675331541</v>
      </c>
      <c r="K29" s="25">
        <f>5506/(33491-126)*100</f>
        <v>16.502322793346323</v>
      </c>
      <c r="L29" s="23">
        <v>6.3</v>
      </c>
      <c r="M29" s="23"/>
      <c r="N29" s="25">
        <f>17127/(290371-588)*100</f>
        <v>5.9102845922638663</v>
      </c>
      <c r="O29" s="25">
        <f>23900/(150292-255)*100</f>
        <v>15.929404080326853</v>
      </c>
      <c r="P29" s="23">
        <v>9.3000000000000007</v>
      </c>
      <c r="Q29" s="23"/>
    </row>
    <row r="30" spans="1:17" ht="21" thickBot="1" x14ac:dyDescent="0.3">
      <c r="A30" s="4" t="s">
        <v>44</v>
      </c>
      <c r="B30" s="3">
        <v>35.6</v>
      </c>
      <c r="C30" s="3">
        <v>68.7</v>
      </c>
      <c r="D30" s="3">
        <v>52.7</v>
      </c>
      <c r="E30" s="3"/>
      <c r="F30" s="20">
        <f>21162/(106842-443)*100</f>
        <v>19.889284673728135</v>
      </c>
      <c r="G30" s="3">
        <v>52.4</v>
      </c>
      <c r="H30" s="3">
        <v>32.299999999999997</v>
      </c>
      <c r="I30" s="3"/>
      <c r="J30" s="3">
        <v>6</v>
      </c>
      <c r="K30" s="3">
        <v>32.200000000000003</v>
      </c>
      <c r="L30" s="3">
        <v>11.1</v>
      </c>
      <c r="M30" s="3"/>
      <c r="N30" s="3">
        <v>15.9</v>
      </c>
      <c r="O30" s="3">
        <v>53.4</v>
      </c>
      <c r="P30" s="3">
        <v>28.7</v>
      </c>
      <c r="Q30" s="3"/>
    </row>
    <row r="31" spans="1:17" s="24" customFormat="1" ht="20.25" x14ac:dyDescent="0.25">
      <c r="A31" s="22" t="s">
        <v>43</v>
      </c>
      <c r="B31" s="25">
        <f>26645/(47247-46)*100</f>
        <v>56.450075210270967</v>
      </c>
      <c r="C31" s="25">
        <f>9006/(50710-84)*100</f>
        <v>17.78927823647928</v>
      </c>
      <c r="D31" s="23">
        <v>36.4</v>
      </c>
      <c r="E31" s="23"/>
      <c r="F31" s="25">
        <f>77006/(106842-443)*100</f>
        <v>72.374740364101172</v>
      </c>
      <c r="G31" s="25">
        <f>19891/(66092-45)*100</f>
        <v>30.116432237648951</v>
      </c>
      <c r="H31" s="23">
        <v>56.2</v>
      </c>
      <c r="I31" s="23"/>
      <c r="J31" s="25">
        <f>122925/(136282-100)*100</f>
        <v>90.265233290743268</v>
      </c>
      <c r="K31" s="25">
        <f>17110/(33491-126)*100</f>
        <v>51.281282781357703</v>
      </c>
      <c r="L31" s="23">
        <v>82.6</v>
      </c>
      <c r="M31" s="23"/>
      <c r="N31" s="25">
        <f>226577/(290371-588)*100</f>
        <v>78.18850657215917</v>
      </c>
      <c r="O31" s="25">
        <f>46007/(150292-255)*100</f>
        <v>30.663769603497805</v>
      </c>
      <c r="P31" s="23">
        <v>62</v>
      </c>
      <c r="Q31" s="23"/>
    </row>
    <row r="32" spans="1:17" ht="3" customHeight="1" thickBot="1" x14ac:dyDescent="0.3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5" ht="15.75" thickTop="1" x14ac:dyDescent="0.25">
      <c r="A33" s="16" t="s">
        <v>90</v>
      </c>
      <c r="B33" s="16"/>
      <c r="C33" s="16"/>
      <c r="D33" s="16"/>
      <c r="E33" s="16"/>
    </row>
    <row r="34" spans="1:5" x14ac:dyDescent="0.25">
      <c r="A34" s="16" t="s">
        <v>107</v>
      </c>
      <c r="B34" s="16"/>
      <c r="C34" s="16"/>
      <c r="D34" s="16"/>
      <c r="E34" s="19"/>
    </row>
    <row r="35" spans="1:5" x14ac:dyDescent="0.25">
      <c r="A35" s="53" t="s">
        <v>77</v>
      </c>
      <c r="B35" s="53"/>
      <c r="C35" s="53"/>
      <c r="D35" s="53"/>
    </row>
  </sheetData>
  <mergeCells count="7">
    <mergeCell ref="A35:D35"/>
    <mergeCell ref="A32:Q32"/>
    <mergeCell ref="J2:M2"/>
    <mergeCell ref="N2:Q2"/>
    <mergeCell ref="A2:A3"/>
    <mergeCell ref="B2:E2"/>
    <mergeCell ref="F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K1"/>
    </sheetView>
  </sheetViews>
  <sheetFormatPr baseColWidth="10" defaultRowHeight="15" x14ac:dyDescent="0.25"/>
  <cols>
    <col min="1" max="1" width="34.140625" customWidth="1"/>
    <col min="2" max="2" width="15.85546875" customWidth="1"/>
    <col min="3" max="3" width="15" customWidth="1"/>
  </cols>
  <sheetData>
    <row r="1" spans="1:11" x14ac:dyDescent="0.25">
      <c r="A1" s="58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35.25" thickBot="1" x14ac:dyDescent="0.3">
      <c r="A2" s="43" t="s">
        <v>67</v>
      </c>
      <c r="B2" s="45" t="s">
        <v>81</v>
      </c>
      <c r="C2" s="45" t="s">
        <v>85</v>
      </c>
      <c r="D2" s="45" t="s">
        <v>89</v>
      </c>
    </row>
    <row r="3" spans="1:11" ht="18" thickBot="1" x14ac:dyDescent="0.3">
      <c r="A3" s="44" t="s">
        <v>68</v>
      </c>
      <c r="B3" s="14">
        <v>0.28000000000000003</v>
      </c>
      <c r="C3" s="14">
        <f t="shared" ref="C3:C4" si="0">D3-B3</f>
        <v>0.72</v>
      </c>
      <c r="D3" s="14">
        <v>1</v>
      </c>
    </row>
    <row r="4" spans="1:11" ht="18" thickBot="1" x14ac:dyDescent="0.3">
      <c r="A4" s="44" t="s">
        <v>69</v>
      </c>
      <c r="B4" s="14">
        <v>0.66</v>
      </c>
      <c r="C4" s="14">
        <f t="shared" si="0"/>
        <v>0.33999999999999997</v>
      </c>
      <c r="D4" s="14">
        <v>1</v>
      </c>
    </row>
    <row r="5" spans="1:11" ht="18" thickBot="1" x14ac:dyDescent="0.3">
      <c r="A5" s="46"/>
      <c r="B5" s="14"/>
      <c r="C5" s="14"/>
      <c r="D5" s="14"/>
    </row>
    <row r="6" spans="1:11" ht="18" thickBot="1" x14ac:dyDescent="0.3">
      <c r="A6" s="13"/>
      <c r="B6" s="14"/>
      <c r="C6" s="14"/>
      <c r="D6" s="14"/>
    </row>
    <row r="7" spans="1:11" ht="18" thickBot="1" x14ac:dyDescent="0.3">
      <c r="A7" s="13"/>
      <c r="B7" s="14"/>
      <c r="C7" s="14"/>
      <c r="D7" s="14"/>
    </row>
    <row r="8" spans="1:11" ht="18" thickBot="1" x14ac:dyDescent="0.3">
      <c r="A8" s="13"/>
      <c r="B8" s="14"/>
      <c r="C8" s="14"/>
      <c r="D8" s="14"/>
    </row>
    <row r="9" spans="1:11" ht="17.25" x14ac:dyDescent="0.25">
      <c r="A9" s="13"/>
      <c r="B9" s="14"/>
      <c r="C9" s="14"/>
      <c r="D9" s="14"/>
    </row>
    <row r="11" spans="1:11" x14ac:dyDescent="0.25">
      <c r="A11" s="59" t="s">
        <v>83</v>
      </c>
      <c r="B11" s="59"/>
      <c r="C11" s="59"/>
      <c r="D11" s="59"/>
      <c r="E11" s="59"/>
    </row>
    <row r="12" spans="1:11" x14ac:dyDescent="0.25">
      <c r="A12" t="s">
        <v>107</v>
      </c>
      <c r="B12" s="49"/>
      <c r="C12" s="49"/>
      <c r="D12" s="49"/>
      <c r="E12" s="49"/>
    </row>
    <row r="13" spans="1:11" ht="29.25" customHeight="1" x14ac:dyDescent="0.25">
      <c r="A13" s="52" t="s">
        <v>101</v>
      </c>
      <c r="B13" s="52"/>
      <c r="C13" s="52"/>
      <c r="D13" s="52"/>
      <c r="E13" s="52"/>
    </row>
  </sheetData>
  <mergeCells count="3">
    <mergeCell ref="A1:K1"/>
    <mergeCell ref="A11:E11"/>
    <mergeCell ref="A13:E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1"/>
    </sheetView>
  </sheetViews>
  <sheetFormatPr baseColWidth="10" defaultColWidth="39.42578125" defaultRowHeight="15" x14ac:dyDescent="0.25"/>
  <cols>
    <col min="1" max="1" width="40.140625" customWidth="1"/>
    <col min="2" max="2" width="15.42578125" customWidth="1"/>
    <col min="3" max="3" width="14.42578125" customWidth="1"/>
    <col min="4" max="4" width="16.140625" customWidth="1"/>
    <col min="5" max="5" width="15" customWidth="1"/>
    <col min="6" max="6" width="16.85546875" customWidth="1"/>
    <col min="7" max="7" width="20.7109375" customWidth="1"/>
  </cols>
  <sheetData>
    <row r="1" spans="1:7" ht="15.75" thickBot="1" x14ac:dyDescent="0.3">
      <c r="A1" s="60" t="s">
        <v>113</v>
      </c>
      <c r="B1" s="60"/>
      <c r="C1" s="60"/>
      <c r="D1" s="60"/>
      <c r="E1" s="60"/>
      <c r="F1" s="60"/>
      <c r="G1" s="60"/>
    </row>
    <row r="2" spans="1:7" ht="18" thickTop="1" x14ac:dyDescent="0.25">
      <c r="A2" s="56"/>
      <c r="B2" s="55" t="s">
        <v>1</v>
      </c>
      <c r="C2" s="55"/>
      <c r="D2" s="61" t="s">
        <v>2</v>
      </c>
      <c r="E2" s="62"/>
      <c r="F2" s="55" t="s">
        <v>3</v>
      </c>
      <c r="G2" s="55"/>
    </row>
    <row r="3" spans="1:7" s="21" customFormat="1" ht="35.25" thickBot="1" x14ac:dyDescent="0.35">
      <c r="A3" s="57"/>
      <c r="B3" s="1" t="s">
        <v>86</v>
      </c>
      <c r="C3" s="1" t="s">
        <v>87</v>
      </c>
      <c r="D3" s="37" t="s">
        <v>86</v>
      </c>
      <c r="E3" s="38" t="s">
        <v>87</v>
      </c>
      <c r="F3" s="1" t="s">
        <v>86</v>
      </c>
      <c r="G3" s="1" t="s">
        <v>87</v>
      </c>
    </row>
    <row r="4" spans="1:7" ht="21" thickBot="1" x14ac:dyDescent="0.3">
      <c r="A4" s="4" t="s">
        <v>88</v>
      </c>
      <c r="B4" s="39">
        <f>1-B6-B5</f>
        <v>0.77999999999999992</v>
      </c>
      <c r="C4" s="39">
        <f t="shared" ref="C4:G4" si="0">1-C6-C5</f>
        <v>0.44000000000000006</v>
      </c>
      <c r="D4" s="39">
        <f t="shared" si="0"/>
        <v>0.77999999999999992</v>
      </c>
      <c r="E4" s="39">
        <f t="shared" si="0"/>
        <v>0.46000000000000008</v>
      </c>
      <c r="F4" s="39">
        <f t="shared" si="0"/>
        <v>0.72</v>
      </c>
      <c r="G4" s="39">
        <f t="shared" si="0"/>
        <v>0.32</v>
      </c>
    </row>
    <row r="5" spans="1:7" ht="21" thickBot="1" x14ac:dyDescent="0.3">
      <c r="A5" s="4" t="s">
        <v>26</v>
      </c>
      <c r="B5" s="39">
        <v>0.16</v>
      </c>
      <c r="C5" s="39">
        <v>0.35</v>
      </c>
      <c r="D5" s="40">
        <v>0.16</v>
      </c>
      <c r="E5" s="41">
        <v>0.36</v>
      </c>
      <c r="F5" s="39">
        <v>0.22</v>
      </c>
      <c r="G5" s="39">
        <v>0.43</v>
      </c>
    </row>
    <row r="6" spans="1:7" ht="20.25" x14ac:dyDescent="0.25">
      <c r="A6" s="4" t="s">
        <v>27</v>
      </c>
      <c r="B6" s="39">
        <v>0.06</v>
      </c>
      <c r="C6" s="39">
        <v>0.21</v>
      </c>
      <c r="D6" s="40">
        <v>0.06</v>
      </c>
      <c r="E6" s="41">
        <v>0.18</v>
      </c>
      <c r="F6" s="39">
        <v>0.06</v>
      </c>
      <c r="G6" s="39">
        <v>0.25</v>
      </c>
    </row>
    <row r="20" spans="1:7" x14ac:dyDescent="0.25">
      <c r="A20" s="59" t="s">
        <v>83</v>
      </c>
      <c r="B20" s="59"/>
      <c r="C20" s="59"/>
      <c r="D20" s="59"/>
      <c r="E20" s="59"/>
      <c r="F20" s="59"/>
      <c r="G20" s="59"/>
    </row>
    <row r="21" spans="1:7" x14ac:dyDescent="0.25">
      <c r="A21" t="s">
        <v>107</v>
      </c>
    </row>
    <row r="22" spans="1:7" x14ac:dyDescent="0.25">
      <c r="A22" s="59" t="s">
        <v>102</v>
      </c>
      <c r="B22" s="59"/>
      <c r="C22" s="59"/>
      <c r="D22" s="59"/>
      <c r="E22" s="59"/>
      <c r="F22" s="59"/>
      <c r="G22" s="59"/>
    </row>
  </sheetData>
  <mergeCells count="7">
    <mergeCell ref="A1:G1"/>
    <mergeCell ref="A20:G20"/>
    <mergeCell ref="A22:G22"/>
    <mergeCell ref="A2:A3"/>
    <mergeCell ref="B2:C2"/>
    <mergeCell ref="D2:E2"/>
    <mergeCell ref="F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1"/>
    </sheetView>
  </sheetViews>
  <sheetFormatPr baseColWidth="10" defaultRowHeight="15" x14ac:dyDescent="0.25"/>
  <cols>
    <col min="1" max="1" width="27" customWidth="1"/>
    <col min="2" max="2" width="15.7109375" customWidth="1"/>
    <col min="5" max="5" width="16.42578125" customWidth="1"/>
    <col min="7" max="7" width="16.85546875" customWidth="1"/>
  </cols>
  <sheetData>
    <row r="1" spans="1:7" x14ac:dyDescent="0.25">
      <c r="A1" s="58" t="s">
        <v>103</v>
      </c>
      <c r="B1" s="58"/>
      <c r="C1" s="58"/>
      <c r="D1" s="58"/>
      <c r="E1" s="58"/>
      <c r="F1" s="58"/>
      <c r="G1" s="58"/>
    </row>
    <row r="2" spans="1:7" x14ac:dyDescent="0.25">
      <c r="B2" t="s">
        <v>1</v>
      </c>
      <c r="D2" t="s">
        <v>2</v>
      </c>
      <c r="F2" t="s">
        <v>3</v>
      </c>
    </row>
    <row r="3" spans="1:7" x14ac:dyDescent="0.25">
      <c r="B3" t="s">
        <v>82</v>
      </c>
      <c r="C3" t="s">
        <v>81</v>
      </c>
      <c r="D3" t="s">
        <v>82</v>
      </c>
      <c r="E3" t="s">
        <v>81</v>
      </c>
      <c r="F3" t="s">
        <v>82</v>
      </c>
      <c r="G3" t="s">
        <v>81</v>
      </c>
    </row>
    <row r="4" spans="1:7" x14ac:dyDescent="0.25">
      <c r="A4" t="s">
        <v>105</v>
      </c>
      <c r="B4" s="42">
        <v>0.56000000000000005</v>
      </c>
      <c r="C4" s="42">
        <v>0.18</v>
      </c>
      <c r="D4" s="42">
        <v>0.72</v>
      </c>
      <c r="E4" s="42">
        <v>0.3</v>
      </c>
      <c r="F4" s="42">
        <v>0.9</v>
      </c>
      <c r="G4" s="42">
        <v>0.51</v>
      </c>
    </row>
    <row r="5" spans="1:7" x14ac:dyDescent="0.25">
      <c r="A5" t="s">
        <v>106</v>
      </c>
      <c r="B5" s="42">
        <v>0.36</v>
      </c>
      <c r="C5" s="42">
        <v>0.69</v>
      </c>
      <c r="D5" s="42">
        <v>0.2</v>
      </c>
      <c r="E5" s="42">
        <v>0.52</v>
      </c>
      <c r="F5" s="42">
        <v>0.06</v>
      </c>
      <c r="G5" s="42">
        <v>0.32</v>
      </c>
    </row>
    <row r="6" spans="1:7" x14ac:dyDescent="0.25">
      <c r="A6" t="s">
        <v>45</v>
      </c>
      <c r="B6" s="42">
        <v>0.08</v>
      </c>
      <c r="C6" s="42">
        <v>0.13</v>
      </c>
      <c r="D6" s="42">
        <v>0.08</v>
      </c>
      <c r="E6" s="42">
        <v>0.18</v>
      </c>
      <c r="F6" s="42">
        <v>0.04</v>
      </c>
      <c r="G6" s="42">
        <v>0.17</v>
      </c>
    </row>
    <row r="20" spans="1:7" x14ac:dyDescent="0.25">
      <c r="A20" s="59" t="s">
        <v>83</v>
      </c>
      <c r="B20" s="59"/>
      <c r="C20" s="59"/>
      <c r="D20" s="59"/>
      <c r="E20" s="59"/>
      <c r="F20" s="59"/>
      <c r="G20" s="59"/>
    </row>
    <row r="21" spans="1:7" x14ac:dyDescent="0.25">
      <c r="A21" t="s">
        <v>107</v>
      </c>
    </row>
    <row r="22" spans="1:7" ht="30" customHeight="1" x14ac:dyDescent="0.25">
      <c r="A22" s="52" t="s">
        <v>104</v>
      </c>
      <c r="B22" s="52"/>
      <c r="C22" s="52"/>
      <c r="D22" s="52"/>
      <c r="E22" s="52"/>
      <c r="F22" s="52"/>
      <c r="G22" s="52"/>
    </row>
  </sheetData>
  <mergeCells count="3">
    <mergeCell ref="A1:G1"/>
    <mergeCell ref="A20:G20"/>
    <mergeCell ref="A22:G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Graphique 1</vt:lpstr>
      <vt:lpstr>Tableau 1</vt:lpstr>
      <vt:lpstr>Tableau 2</vt:lpstr>
      <vt:lpstr>Graphique 2</vt:lpstr>
      <vt:lpstr>Graphique 3</vt:lpstr>
      <vt:lpstr>Graphique 4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Venet</dc:creator>
  <cp:lastModifiedBy>Thomas Venet</cp:lastModifiedBy>
  <dcterms:created xsi:type="dcterms:W3CDTF">2023-06-29T09:53:01Z</dcterms:created>
  <dcterms:modified xsi:type="dcterms:W3CDTF">2023-12-19T13:47:15Z</dcterms:modified>
</cp:coreProperties>
</file>