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lombard\Documents\E- Poids économique du sport\Poids éco 2022\Z- Fichiers de résultats\"/>
    </mc:Choice>
  </mc:AlternateContent>
  <bookViews>
    <workbookView xWindow="0" yWindow="0" windowWidth="25200" windowHeight="10350" activeTab="1"/>
  </bookViews>
  <sheets>
    <sheet name="Lisez-moi" sheetId="5" r:id="rId1"/>
    <sheet name="T1.1_Ménages" sheetId="1" r:id="rId2"/>
    <sheet name="T1.2_APU" sheetId="2" r:id="rId3"/>
    <sheet name="T1.2_APUL" sheetId="3" r:id="rId4"/>
    <sheet name="T1.3_entrepr" sheetId="4" r:id="rId5"/>
  </sheets>
  <calcPr calcId="162913"/>
</workbook>
</file>

<file path=xl/calcChain.xml><?xml version="1.0" encoding="utf-8"?>
<calcChain xmlns="http://schemas.openxmlformats.org/spreadsheetml/2006/main">
  <c r="AB45" i="1" l="1"/>
  <c r="AB44" i="1"/>
  <c r="AB43" i="1"/>
  <c r="AB42" i="1"/>
  <c r="AB41" i="1"/>
  <c r="AB40" i="1"/>
  <c r="AB39" i="1"/>
  <c r="AB38" i="1"/>
  <c r="AB37" i="1"/>
  <c r="AB36" i="1"/>
  <c r="AB29" i="1"/>
  <c r="AB28" i="1"/>
  <c r="AB27" i="1"/>
  <c r="AB26" i="1"/>
  <c r="AB25" i="1"/>
  <c r="AB24" i="1"/>
  <c r="AB23" i="1"/>
  <c r="AB22" i="1"/>
  <c r="AB21" i="1"/>
  <c r="AB20" i="1"/>
  <c r="AB5" i="1" l="1"/>
  <c r="AB6" i="1"/>
  <c r="AB7" i="1"/>
  <c r="AB8" i="1"/>
  <c r="AB9" i="1"/>
  <c r="AB10" i="1"/>
  <c r="AB11" i="1"/>
  <c r="AB12" i="1"/>
  <c r="AB13" i="1"/>
  <c r="AB4" i="1"/>
  <c r="Z3" i="4"/>
  <c r="O43" i="3" l="1"/>
  <c r="O21" i="3"/>
  <c r="O22" i="3"/>
  <c r="O23" i="3"/>
  <c r="O25" i="3"/>
  <c r="O27" i="3"/>
  <c r="O5" i="3"/>
  <c r="O6" i="3"/>
  <c r="O7" i="3"/>
  <c r="O9" i="3"/>
  <c r="O11" i="3"/>
  <c r="AA12" i="1" l="1"/>
  <c r="Z12" i="1"/>
  <c r="Y12" i="1"/>
  <c r="X12" i="1"/>
  <c r="W12" i="1"/>
  <c r="V12" i="1"/>
  <c r="U12" i="1"/>
  <c r="T12" i="1"/>
  <c r="S12" i="1"/>
  <c r="R12" i="1"/>
  <c r="Q12" i="1"/>
  <c r="AA45" i="1" l="1"/>
  <c r="Z45" i="1"/>
  <c r="Y45" i="1"/>
  <c r="X45" i="1"/>
  <c r="W45" i="1"/>
  <c r="V45" i="1"/>
  <c r="U45" i="1"/>
  <c r="T45" i="1"/>
  <c r="S45" i="1"/>
  <c r="R45" i="1"/>
  <c r="Q45" i="1"/>
  <c r="AA44" i="1"/>
  <c r="Z44" i="1"/>
  <c r="Y44" i="1"/>
  <c r="X44" i="1"/>
  <c r="W44" i="1"/>
  <c r="V44" i="1"/>
  <c r="U44" i="1"/>
  <c r="T44" i="1"/>
  <c r="S44" i="1"/>
  <c r="R44" i="1"/>
  <c r="Q44" i="1"/>
  <c r="AA43" i="1"/>
  <c r="Z43" i="1"/>
  <c r="Y43" i="1"/>
  <c r="X43" i="1"/>
  <c r="W43" i="1"/>
  <c r="V43" i="1"/>
  <c r="U43" i="1"/>
  <c r="T43" i="1"/>
  <c r="S43" i="1"/>
  <c r="R43" i="1"/>
  <c r="Q43" i="1"/>
  <c r="AA42" i="1"/>
  <c r="Z42" i="1"/>
  <c r="Y42" i="1"/>
  <c r="X42" i="1"/>
  <c r="W42" i="1"/>
  <c r="V42" i="1"/>
  <c r="U42" i="1"/>
  <c r="T42" i="1"/>
  <c r="S42" i="1"/>
  <c r="R42" i="1"/>
  <c r="Q42" i="1"/>
  <c r="AA41" i="1"/>
  <c r="Z41" i="1"/>
  <c r="Y41" i="1"/>
  <c r="X41" i="1"/>
  <c r="W41" i="1"/>
  <c r="V41" i="1"/>
  <c r="U41" i="1"/>
  <c r="T41" i="1"/>
  <c r="S41" i="1"/>
  <c r="R41" i="1"/>
  <c r="Q41" i="1"/>
  <c r="AA40" i="1"/>
  <c r="Z40" i="1"/>
  <c r="Y40" i="1"/>
  <c r="X40" i="1"/>
  <c r="W40" i="1"/>
  <c r="V40" i="1"/>
  <c r="U40" i="1"/>
  <c r="T40" i="1"/>
  <c r="S40" i="1"/>
  <c r="R40" i="1"/>
  <c r="Q40" i="1"/>
  <c r="AA39" i="1"/>
  <c r="Z39" i="1"/>
  <c r="Y39" i="1"/>
  <c r="X39" i="1"/>
  <c r="W39" i="1"/>
  <c r="V39" i="1"/>
  <c r="U39" i="1"/>
  <c r="T39" i="1"/>
  <c r="S39" i="1"/>
  <c r="R39" i="1"/>
  <c r="Q39" i="1"/>
  <c r="AA38" i="1"/>
  <c r="Z38" i="1"/>
  <c r="Y38" i="1"/>
  <c r="X38" i="1"/>
  <c r="W38" i="1"/>
  <c r="V38" i="1"/>
  <c r="U38" i="1"/>
  <c r="T38" i="1"/>
  <c r="S38" i="1"/>
  <c r="R38" i="1"/>
  <c r="Q38" i="1"/>
  <c r="AA37" i="1"/>
  <c r="Z37" i="1"/>
  <c r="Y37" i="1"/>
  <c r="X37" i="1"/>
  <c r="W37" i="1"/>
  <c r="V37" i="1"/>
  <c r="U37" i="1"/>
  <c r="T37" i="1"/>
  <c r="S37" i="1"/>
  <c r="R37" i="1"/>
  <c r="Q37" i="1"/>
  <c r="AA36" i="1"/>
  <c r="Z36" i="1"/>
  <c r="Y36" i="1"/>
  <c r="X36" i="1"/>
  <c r="W36" i="1"/>
  <c r="V36" i="1"/>
  <c r="U36" i="1"/>
  <c r="T36" i="1"/>
  <c r="S36" i="1"/>
  <c r="R36" i="1"/>
  <c r="Q36" i="1"/>
  <c r="AA29" i="1"/>
  <c r="Z29" i="1"/>
  <c r="Y29" i="1"/>
  <c r="X29" i="1"/>
  <c r="W29" i="1"/>
  <c r="V29" i="1"/>
  <c r="U29" i="1"/>
  <c r="T29" i="1"/>
  <c r="S29" i="1"/>
  <c r="R29" i="1"/>
  <c r="Q29" i="1"/>
  <c r="AA28" i="1"/>
  <c r="Z28" i="1"/>
  <c r="Y28" i="1"/>
  <c r="X28" i="1"/>
  <c r="W28" i="1"/>
  <c r="V28" i="1"/>
  <c r="U28" i="1"/>
  <c r="T28" i="1"/>
  <c r="S28" i="1"/>
  <c r="R28" i="1"/>
  <c r="Q28" i="1"/>
  <c r="AA27" i="1"/>
  <c r="Z27" i="1"/>
  <c r="Y27" i="1"/>
  <c r="X27" i="1"/>
  <c r="W27" i="1"/>
  <c r="V27" i="1"/>
  <c r="U27" i="1"/>
  <c r="T27" i="1"/>
  <c r="S27" i="1"/>
  <c r="R27" i="1"/>
  <c r="Q27" i="1"/>
  <c r="AA26" i="1"/>
  <c r="Z26" i="1"/>
  <c r="Y26" i="1"/>
  <c r="X26" i="1"/>
  <c r="W26" i="1"/>
  <c r="V26" i="1"/>
  <c r="U26" i="1"/>
  <c r="T26" i="1"/>
  <c r="S26" i="1"/>
  <c r="R26" i="1"/>
  <c r="Q26" i="1"/>
  <c r="AA25" i="1"/>
  <c r="Z25" i="1"/>
  <c r="Y25" i="1"/>
  <c r="X25" i="1"/>
  <c r="W25" i="1"/>
  <c r="V25" i="1"/>
  <c r="U25" i="1"/>
  <c r="T25" i="1"/>
  <c r="S25" i="1"/>
  <c r="R25" i="1"/>
  <c r="Q25" i="1"/>
  <c r="AA24" i="1"/>
  <c r="Z24" i="1"/>
  <c r="Y24" i="1"/>
  <c r="X24" i="1"/>
  <c r="W24" i="1"/>
  <c r="V24" i="1"/>
  <c r="U24" i="1"/>
  <c r="T24" i="1"/>
  <c r="S24" i="1"/>
  <c r="R24" i="1"/>
  <c r="Q24" i="1"/>
  <c r="AA23" i="1"/>
  <c r="Z23" i="1"/>
  <c r="Y23" i="1"/>
  <c r="X23" i="1"/>
  <c r="W23" i="1"/>
  <c r="V23" i="1"/>
  <c r="U23" i="1"/>
  <c r="T23" i="1"/>
  <c r="S23" i="1"/>
  <c r="R23" i="1"/>
  <c r="Q23" i="1"/>
  <c r="AA22" i="1"/>
  <c r="Z22" i="1"/>
  <c r="Y22" i="1"/>
  <c r="X22" i="1"/>
  <c r="W22" i="1"/>
  <c r="V22" i="1"/>
  <c r="U22" i="1"/>
  <c r="T22" i="1"/>
  <c r="S22" i="1"/>
  <c r="R22" i="1"/>
  <c r="Q22" i="1"/>
  <c r="AA21" i="1"/>
  <c r="Z21" i="1"/>
  <c r="Y21" i="1"/>
  <c r="X21" i="1"/>
  <c r="W21" i="1"/>
  <c r="V21" i="1"/>
  <c r="U21" i="1"/>
  <c r="T21" i="1"/>
  <c r="S21" i="1"/>
  <c r="R21" i="1"/>
  <c r="Q21" i="1"/>
  <c r="AA20" i="1"/>
  <c r="Z20" i="1"/>
  <c r="Y20" i="1"/>
  <c r="X20" i="1"/>
  <c r="W20" i="1"/>
  <c r="V20" i="1"/>
  <c r="U20" i="1"/>
  <c r="T20" i="1"/>
  <c r="S20" i="1"/>
  <c r="R20" i="1"/>
  <c r="Q20" i="1"/>
  <c r="Q5" i="1" l="1"/>
  <c r="R5" i="1"/>
  <c r="S5" i="1"/>
  <c r="T5" i="1"/>
  <c r="U5" i="1"/>
  <c r="V5" i="1"/>
  <c r="W5" i="1"/>
  <c r="X5" i="1"/>
  <c r="Y5" i="1"/>
  <c r="Z5" i="1"/>
  <c r="AA5" i="1"/>
  <c r="Q6" i="1"/>
  <c r="R6" i="1"/>
  <c r="S6" i="1"/>
  <c r="T6" i="1"/>
  <c r="U6" i="1"/>
  <c r="V6" i="1"/>
  <c r="W6" i="1"/>
  <c r="X6" i="1"/>
  <c r="Y6" i="1"/>
  <c r="Z6" i="1"/>
  <c r="AA6" i="1"/>
  <c r="Q7" i="1"/>
  <c r="R7" i="1"/>
  <c r="S7" i="1"/>
  <c r="T7" i="1"/>
  <c r="U7" i="1"/>
  <c r="V7" i="1"/>
  <c r="W7" i="1"/>
  <c r="X7" i="1"/>
  <c r="Y7" i="1"/>
  <c r="Z7" i="1"/>
  <c r="AA7" i="1"/>
  <c r="Q8" i="1"/>
  <c r="R8" i="1"/>
  <c r="S8" i="1"/>
  <c r="T8" i="1"/>
  <c r="U8" i="1"/>
  <c r="V8" i="1"/>
  <c r="W8" i="1"/>
  <c r="X8" i="1"/>
  <c r="Y8" i="1"/>
  <c r="Z8" i="1"/>
  <c r="AA8" i="1"/>
  <c r="Q9" i="1"/>
  <c r="R9" i="1"/>
  <c r="S9" i="1"/>
  <c r="T9" i="1"/>
  <c r="U9" i="1"/>
  <c r="V9" i="1"/>
  <c r="W9" i="1"/>
  <c r="X9" i="1"/>
  <c r="Y9" i="1"/>
  <c r="Z9" i="1"/>
  <c r="AA9" i="1"/>
  <c r="Q10" i="1"/>
  <c r="R10" i="1"/>
  <c r="S10" i="1"/>
  <c r="T10" i="1"/>
  <c r="U10" i="1"/>
  <c r="V10" i="1"/>
  <c r="W10" i="1"/>
  <c r="X10" i="1"/>
  <c r="Y10" i="1"/>
  <c r="Z10" i="1"/>
  <c r="AA10" i="1"/>
  <c r="Q11" i="1"/>
  <c r="R11" i="1"/>
  <c r="S11" i="1"/>
  <c r="T11" i="1"/>
  <c r="U11" i="1"/>
  <c r="V11" i="1"/>
  <c r="W11" i="1"/>
  <c r="X11" i="1"/>
  <c r="Y11" i="1"/>
  <c r="Z11" i="1"/>
  <c r="AA11" i="1"/>
  <c r="Q13" i="1"/>
  <c r="R13" i="1"/>
  <c r="S13" i="1"/>
  <c r="T13" i="1"/>
  <c r="U13" i="1"/>
  <c r="V13" i="1"/>
  <c r="W13" i="1"/>
  <c r="X13" i="1"/>
  <c r="Y13" i="1"/>
  <c r="Z13" i="1"/>
  <c r="AA13" i="1"/>
  <c r="R4" i="1"/>
  <c r="S4" i="1"/>
  <c r="T4" i="1"/>
  <c r="U4" i="1"/>
  <c r="V4" i="1"/>
  <c r="W4" i="1"/>
  <c r="X4" i="1"/>
  <c r="Y4" i="1"/>
  <c r="Z4" i="1"/>
  <c r="AA4" i="1"/>
  <c r="Q4" i="1"/>
  <c r="M53" i="1"/>
  <c r="J5" i="2" l="1"/>
  <c r="J7" i="2"/>
  <c r="K7" i="2"/>
  <c r="I5" i="2" l="1"/>
  <c r="K5" i="2" l="1"/>
  <c r="K11" i="2" s="1"/>
  <c r="U5" i="2" l="1"/>
  <c r="V5" i="2"/>
  <c r="U6" i="2"/>
  <c r="V6" i="2"/>
  <c r="U7" i="2"/>
  <c r="V7" i="2"/>
  <c r="U8" i="2"/>
  <c r="V8" i="2"/>
  <c r="U9" i="2"/>
  <c r="V9" i="2"/>
  <c r="U10" i="2"/>
  <c r="V10" i="2"/>
  <c r="U11" i="2"/>
  <c r="V11" i="2"/>
  <c r="W43" i="3"/>
  <c r="W21" i="3"/>
  <c r="W22" i="3"/>
  <c r="W23" i="3"/>
  <c r="W25" i="3"/>
  <c r="W27" i="3"/>
  <c r="W5" i="3"/>
  <c r="W6" i="3"/>
  <c r="W7" i="3"/>
  <c r="W9" i="3"/>
  <c r="W11" i="3"/>
  <c r="U43" i="3"/>
  <c r="V43" i="3"/>
  <c r="U21" i="3"/>
  <c r="V21" i="3"/>
  <c r="U22" i="3"/>
  <c r="V22" i="3"/>
  <c r="U23" i="3"/>
  <c r="V23" i="3"/>
  <c r="U25" i="3"/>
  <c r="V25" i="3"/>
  <c r="U27" i="3"/>
  <c r="V27" i="3"/>
  <c r="U5" i="3"/>
  <c r="V5" i="3"/>
  <c r="U6" i="3"/>
  <c r="V6" i="3"/>
  <c r="U7" i="3"/>
  <c r="V7" i="3"/>
  <c r="U9" i="3"/>
  <c r="V9" i="3"/>
  <c r="U11" i="3"/>
  <c r="V11" i="3"/>
  <c r="Y3" i="4" l="1"/>
  <c r="X3" i="4"/>
  <c r="W3" i="4"/>
  <c r="V3" i="4"/>
  <c r="U3" i="4"/>
  <c r="T3" i="4"/>
  <c r="S3" i="4"/>
  <c r="R3" i="4"/>
  <c r="L53" i="1" l="1"/>
  <c r="T5" i="2" l="1"/>
  <c r="T6" i="2"/>
  <c r="T7" i="2"/>
  <c r="T8" i="2"/>
  <c r="T9" i="2"/>
  <c r="T10" i="2"/>
  <c r="T11" i="2"/>
  <c r="K53" i="1" l="1"/>
  <c r="J53" i="1"/>
  <c r="I53" i="1"/>
  <c r="H53" i="1"/>
  <c r="G53" i="1"/>
  <c r="F53" i="1"/>
  <c r="E53" i="1"/>
  <c r="D53" i="1"/>
  <c r="C53" i="1"/>
  <c r="B53" i="1"/>
  <c r="Q3" i="4" l="1"/>
  <c r="T43" i="3" l="1"/>
  <c r="T21" i="3"/>
  <c r="T22" i="3"/>
  <c r="T23" i="3"/>
  <c r="T25" i="3"/>
  <c r="T27" i="3"/>
  <c r="T5" i="3"/>
  <c r="T6" i="3"/>
  <c r="T7" i="3"/>
  <c r="T9" i="3"/>
  <c r="T11" i="3"/>
  <c r="S43" i="3"/>
  <c r="R43" i="3"/>
  <c r="Q43" i="3"/>
  <c r="P43" i="3"/>
  <c r="S27" i="3"/>
  <c r="R27" i="3"/>
  <c r="Q27" i="3"/>
  <c r="P27" i="3"/>
  <c r="S25" i="3"/>
  <c r="R25" i="3"/>
  <c r="Q25" i="3"/>
  <c r="P25" i="3"/>
  <c r="S23" i="3"/>
  <c r="R23" i="3"/>
  <c r="Q23" i="3"/>
  <c r="P23" i="3"/>
  <c r="S22" i="3"/>
  <c r="R22" i="3"/>
  <c r="Q22" i="3"/>
  <c r="P22" i="3"/>
  <c r="S21" i="3"/>
  <c r="R21" i="3"/>
  <c r="Q21" i="3"/>
  <c r="P21" i="3"/>
  <c r="S11" i="3"/>
  <c r="R11" i="3"/>
  <c r="Q11" i="3"/>
  <c r="P11" i="3"/>
  <c r="S9" i="3"/>
  <c r="R9" i="3"/>
  <c r="Q9" i="3"/>
  <c r="P9" i="3"/>
  <c r="S7" i="3"/>
  <c r="R7" i="3"/>
  <c r="Q7" i="3"/>
  <c r="P7" i="3"/>
  <c r="S6" i="3"/>
  <c r="R6" i="3"/>
  <c r="Q6" i="3"/>
  <c r="P6" i="3"/>
  <c r="S5" i="3"/>
  <c r="R5" i="3"/>
  <c r="Q5" i="3"/>
  <c r="P5" i="3"/>
  <c r="S5" i="2" l="1"/>
  <c r="S6" i="2"/>
  <c r="S7" i="2"/>
  <c r="S9" i="2"/>
  <c r="S10" i="2"/>
  <c r="S11" i="2"/>
  <c r="P8" i="2"/>
  <c r="O8" i="2"/>
  <c r="N8" i="2"/>
  <c r="O5" i="2"/>
  <c r="P10" i="2"/>
  <c r="N10" i="2"/>
  <c r="R7" i="2"/>
  <c r="N7" i="2"/>
  <c r="R10" i="2"/>
  <c r="Q10" i="2"/>
  <c r="R9" i="2"/>
  <c r="Q9" i="2"/>
  <c r="P9" i="2"/>
  <c r="O9" i="2"/>
  <c r="N9" i="2"/>
  <c r="R8" i="2"/>
  <c r="Q7" i="2"/>
  <c r="P7" i="2"/>
  <c r="O7" i="2"/>
  <c r="R6" i="2"/>
  <c r="Q6" i="2"/>
  <c r="P6" i="2"/>
  <c r="O6" i="2"/>
  <c r="N6" i="2"/>
  <c r="R5" i="2"/>
  <c r="Q5" i="2"/>
  <c r="P5" i="2"/>
  <c r="N5" i="2"/>
  <c r="S8" i="2" l="1"/>
  <c r="R11" i="2"/>
  <c r="N11" i="2"/>
  <c r="O11" i="2"/>
  <c r="Q8" i="2"/>
  <c r="P11" i="2"/>
  <c r="O10" i="2"/>
  <c r="Q11" i="2" l="1"/>
</calcChain>
</file>

<file path=xl/sharedStrings.xml><?xml version="1.0" encoding="utf-8"?>
<sst xmlns="http://schemas.openxmlformats.org/spreadsheetml/2006/main" count="306" uniqueCount="88">
  <si>
    <t>La dépense sportive des ménages par produit à prix courants</t>
  </si>
  <si>
    <t>Évolution de la dépense sportive des ménages par produit à prix courants</t>
  </si>
  <si>
    <t>DEPENSE EN BIENS LIES AU SPORT</t>
  </si>
  <si>
    <t>- dont chaussures de sport (hors chaussures de ski)</t>
  </si>
  <si>
    <t>- dont articles de sport (y compris chaussures de ski)</t>
  </si>
  <si>
    <t>- dont bicyclettes</t>
  </si>
  <si>
    <t>- dont voiliers et autres bateaux de plaisance</t>
  </si>
  <si>
    <t>DEPENSE EN SERVICES LIES AU SPORT</t>
  </si>
  <si>
    <t>- dont services caractéristiques du secteur "sport"</t>
  </si>
  <si>
    <t>- dont services des remontées mécaniques</t>
  </si>
  <si>
    <t>DEPENSE SPORTIVE TOTALE DES MENAGES</t>
  </si>
  <si>
    <t>En milliards d'euros</t>
  </si>
  <si>
    <t>En %</t>
  </si>
  <si>
    <t>Indice de prix de la dépense sportive des ménages par produit</t>
  </si>
  <si>
    <t>Évolution des prix de la dépense sportive des ménages par produit</t>
  </si>
  <si>
    <t>La dépense publique en faveur du sport : contributions de l'Etat et des collectivités locales (montants en Md€ à prix courants).</t>
  </si>
  <si>
    <t>Évolution de la dépense publique en faveur du sport : contributions de l'État et des collectivités locales</t>
  </si>
  <si>
    <t>État</t>
  </si>
  <si>
    <t xml:space="preserve">Ministères en charge de l'Éducation nationale et de l'Enseignement supérieur </t>
  </si>
  <si>
    <t>Ministères en charge de l'Éducation nationale et de l'Enseignement supérieur</t>
  </si>
  <si>
    <t>Ministère en charge des sports</t>
  </si>
  <si>
    <t>Collectivités territoriales (*)</t>
  </si>
  <si>
    <t>Secteur communal (*)</t>
  </si>
  <si>
    <t>Départements et régions (*)</t>
  </si>
  <si>
    <t>ENSEMBLE DES ADMINISTRATIONS (*)</t>
  </si>
  <si>
    <t>Évolution annuelle en %</t>
  </si>
  <si>
    <t>(*) Hors flux internes du sous-secteur des administrations publiques locales (intérêts, transferts courants et en capital).</t>
  </si>
  <si>
    <t>Rémunération des salariés (D1)</t>
  </si>
  <si>
    <t>Consommations intermédiaires (P2)</t>
  </si>
  <si>
    <t>Transferts courants (D7) (*)</t>
  </si>
  <si>
    <t>Transferts en capital (D9) (*)</t>
  </si>
  <si>
    <t>ns</t>
  </si>
  <si>
    <t>Acquisition nette d'actifs non financiers (P5+NP)</t>
  </si>
  <si>
    <t>Autres dépenses (1)(*)</t>
  </si>
  <si>
    <t>Total des dépenses (*)</t>
  </si>
  <si>
    <t>(1) Autres dépenses : Impôts sur la production (D29) et le revenu (D51), Subventions (D3), Intérêts (D4), Prestations sociales (D62+D632)</t>
  </si>
  <si>
    <t>La dépense sportive des entreprises en valeur</t>
  </si>
  <si>
    <t>Droits des retransmissions des évènements sportifs</t>
  </si>
  <si>
    <t>Evolution de la dépense sportive des entreprises en valeur</t>
  </si>
  <si>
    <t>T1</t>
  </si>
  <si>
    <t>Dépenses sportives</t>
  </si>
  <si>
    <t>T1.1</t>
  </si>
  <si>
    <t>Dépense sportive des ménages</t>
  </si>
  <si>
    <t xml:space="preserve">La dépense sportive des ménages inclut toutes les dépenses nécessaires pour la pratique du sport (souscriptions d’une licence, adhésion à un club de sport ou autres associations sportives, ainsi que les droits d’accès aux installations sportives privées ou publiques). Les billets pour assister aux manifestations sportives sont aussi inclus dans ce poste. L’achat de biens de consommation et de services payants dont l’usage est habituellement requis pour pouvoir exercer des activités sportives ou en améliorer leurs pratiques, fait partie de cet agrégat. Les autres dépenses des ménages qui ne sont pas spécifiquement liées à l’exercice d’une activité sportive sont exclues de ce poste (c’est le cas par exemple du ticket de bus acheté pour se rendre au lieu de pratique). </t>
  </si>
  <si>
    <t>T1.2</t>
  </si>
  <si>
    <t>Dépense sportive des administrations publiques</t>
  </si>
  <si>
    <t>T1.3</t>
  </si>
  <si>
    <t>Dépense sportive des entreprises</t>
  </si>
  <si>
    <t>ns : non significatif</t>
  </si>
  <si>
    <t>nd : données non disponibles</t>
  </si>
  <si>
    <t>Les dépenses sportives des administrations publiques sont les dépenses de l’État et des collectivités territoriales en faveur du sport. Concernant l’État, les deux ministères qui contribuent le plus à la dépense sportive sont le ministère de l’Éducation nationale et de la Jeunesse et le ministère des Sports. Le ministère de l’Éducation nationale prend en charge l’enseignement sportif dans les établissements scolaires du primaire, secondaire et supérieur.  Le ministère des Sports finance à la fois le sport de haut niveau et la promotion de la pratique sportive pour tous. Concernant les collectivités territoriales, toutes les dépenses sportives du secteur communal, des départements et des régions sont prises en compte, que ce soit des dépenses de fonctionnement ou d’investissement.</t>
  </si>
  <si>
    <t>- dont vêtements de sport (y compris maillots de bain )</t>
  </si>
  <si>
    <t>La dépense sportive des ménages rapportée au PIB</t>
  </si>
  <si>
    <t>Produit Intérieur Brut à prix courants
(en Md€ courant)</t>
  </si>
  <si>
    <t>Dépense sportive des ménages rapporté au PIB
(en point de PIB)</t>
  </si>
  <si>
    <t>Données publiées le</t>
  </si>
  <si>
    <r>
      <t>Données complémentaires 1</t>
    </r>
    <r>
      <rPr>
        <b/>
        <vertAlign val="superscript"/>
        <sz val="14"/>
        <color theme="3"/>
        <rFont val="Arial"/>
        <family val="2"/>
      </rPr>
      <t>e</t>
    </r>
    <r>
      <rPr>
        <b/>
        <sz val="14"/>
        <color theme="3"/>
        <rFont val="Arial"/>
        <family val="2"/>
      </rPr>
      <t xml:space="preserve"> partie - Dépense sportive nationale</t>
    </r>
  </si>
  <si>
    <t>Sommaire :</t>
  </si>
  <si>
    <r>
      <t xml:space="preserve">Dépenses en faveur du sport des </t>
    </r>
    <r>
      <rPr>
        <b/>
        <u/>
        <sz val="8"/>
        <rFont val="Arial"/>
        <family val="2"/>
      </rPr>
      <t>administrations publiques locales</t>
    </r>
    <r>
      <rPr>
        <b/>
        <sz val="8"/>
        <rFont val="Arial"/>
        <family val="2"/>
      </rPr>
      <t xml:space="preserve"> (S1313) à prix courants</t>
    </r>
  </si>
  <si>
    <r>
      <t xml:space="preserve">Évolutions des dépenses en faveur du sport des </t>
    </r>
    <r>
      <rPr>
        <b/>
        <u/>
        <sz val="8"/>
        <rFont val="Arial"/>
        <family val="2"/>
      </rPr>
      <t xml:space="preserve">administrations publiques locales (S1313) </t>
    </r>
  </si>
  <si>
    <r>
      <t xml:space="preserve">Dépenses en faveur du sport des </t>
    </r>
    <r>
      <rPr>
        <b/>
        <u/>
        <sz val="8"/>
        <rFont val="Arial"/>
        <family val="2"/>
      </rPr>
      <t>communes</t>
    </r>
    <r>
      <rPr>
        <b/>
        <sz val="8"/>
        <rFont val="Arial"/>
        <family val="2"/>
      </rPr>
      <t xml:space="preserve"> à prix courants</t>
    </r>
  </si>
  <si>
    <r>
      <t xml:space="preserve">Évolutions des dépenses en faveur du sport des </t>
    </r>
    <r>
      <rPr>
        <b/>
        <u/>
        <sz val="8"/>
        <rFont val="Arial"/>
        <family val="2"/>
      </rPr>
      <t>communes</t>
    </r>
  </si>
  <si>
    <r>
      <t xml:space="preserve">Dépenses en faveur du sport des </t>
    </r>
    <r>
      <rPr>
        <b/>
        <u/>
        <sz val="8"/>
        <rFont val="Arial"/>
        <family val="2"/>
      </rPr>
      <t>régions</t>
    </r>
    <r>
      <rPr>
        <b/>
        <sz val="8"/>
        <rFont val="Arial"/>
        <family val="2"/>
      </rPr>
      <t xml:space="preserve"> et </t>
    </r>
    <r>
      <rPr>
        <b/>
        <u/>
        <sz val="8"/>
        <rFont val="Arial"/>
        <family val="2"/>
      </rPr>
      <t>départements</t>
    </r>
    <r>
      <rPr>
        <b/>
        <sz val="8"/>
        <rFont val="Arial"/>
        <family val="2"/>
      </rPr>
      <t xml:space="preserve"> à prix courants</t>
    </r>
  </si>
  <si>
    <r>
      <t xml:space="preserve">Évolutions des dépenses en faveur du sport des </t>
    </r>
    <r>
      <rPr>
        <b/>
        <u/>
        <sz val="8"/>
        <rFont val="Arial"/>
        <family val="2"/>
      </rPr>
      <t>régions</t>
    </r>
    <r>
      <rPr>
        <b/>
        <sz val="8"/>
        <rFont val="Arial"/>
        <family val="2"/>
      </rPr>
      <t xml:space="preserve"> et </t>
    </r>
    <r>
      <rPr>
        <b/>
        <u/>
        <sz val="8"/>
        <rFont val="Arial"/>
        <family val="2"/>
      </rPr>
      <t>départements</t>
    </r>
  </si>
  <si>
    <t>Source: estimation obtenue à partir d'informations publiques</t>
  </si>
  <si>
    <r>
      <t xml:space="preserve">Ne sont repris dans cette publication </t>
    </r>
    <r>
      <rPr>
        <sz val="10"/>
        <color rgb="FF000000"/>
        <rFont val="Arial"/>
        <family val="2"/>
      </rPr>
      <t>que les droits de retransmission des événements sportifs.</t>
    </r>
  </si>
  <si>
    <t>Fiche Repère - Le poids économique du sport - Édition 2024</t>
  </si>
  <si>
    <t>Source: Poids économique du sport – Édition 2024, INJEP-MEDES, à partir des données fournies par la DGFiP.</t>
  </si>
  <si>
    <t>Source: Poids économique du sport – Édition 2024, INJEP-MEDES, à partir des données fournies par le Ministère de l'Education nationale, le Ministère en charge des sports et la DGFiP.</t>
  </si>
  <si>
    <t xml:space="preserve">Lecture : en 2022, les droits des retransmissions des évènements sportifs représentaient 1,75 milliards d'euros. </t>
  </si>
  <si>
    <t>Lecture : en 2022, la dépense sportive du ministère en charge des sports représentait 1,3 milliards d'euros.</t>
  </si>
  <si>
    <t>Lecture : en 2022, la dépense sportive du ministère en charge des sports a augmenté de 2,4 %.</t>
  </si>
  <si>
    <t>Source: Comptes nationaux - base 2020, Insee;  Poids économique du sport – Édition 2024, INJEP-MEDES.</t>
  </si>
  <si>
    <t>Source: poids économique du sport – Édition 2024, INJEP-Medes, à partir des données fournies par l'Insee (Compte nationaux en base 2020), la Fédération des industries nautiques et Circana.</t>
  </si>
  <si>
    <t>Source: poids économique du sport – Édition 2024, INJEP-Medes, à partir des données fournies l'Insee (Compte nationaux en base 2020), la Fédération des industries nautiques et Circana.</t>
  </si>
  <si>
    <t>Evolution annuelle moyenne entre 2011 et 2022 (en %)</t>
  </si>
  <si>
    <t>Lecture : en 2022, la dépense des ménages en biens sportifs représentait 17,5 milliards d'euros.</t>
  </si>
  <si>
    <t>Lecture : en 2022, la dépense sportive des ménages représente 1 point de PIB.</t>
  </si>
  <si>
    <t>Base 100 en 2020</t>
  </si>
  <si>
    <t>Lecture : en 2022, l'indice de prix (base 100 en 2020) de la dépense sportive des ménages en biens sportifs était de 104,2. Les prix des biens sportifs ont donc augmenté de 4,2 % entre 2020 et 2022.</t>
  </si>
  <si>
    <t>Lecture : en 2022, le prix de la dépense des ménages en biens sportifs a augmenté de 3,9 %. Il a augmenté en moyenne de 0,4 % entre 2011 et 2022.</t>
  </si>
  <si>
    <t>La dépense sportive des ménages par produit en volume aux prix de 2020</t>
  </si>
  <si>
    <t>Evolution de la dépense sportive des ménages par produit en volume aux prix de 2020</t>
  </si>
  <si>
    <t>Lecture : en 2022, la dépense des ménages en biens sportifs représentait 16,6 milliards d'euros 2020 en volume.</t>
  </si>
  <si>
    <t>Evolution annuelle moyenne entre 2013 et 2022 (en %)</t>
  </si>
  <si>
    <t>Lecture : entre 2021 et 2022, les droits des retransmissions des évènements sportifs ont augmenté 2,9 %. En moyenne, ces droits ont augmenté de 4,1 % entre 2013 et 2022.</t>
  </si>
  <si>
    <t>Lecture : en 2022, la dépense des ménages en biens sportifs a augmenté de 7,8 % en valeur. Celle-ci a augmenté de 5 % en moyenne entre 2011 et 2022.</t>
  </si>
  <si>
    <t>Lecture : en 2022, la dépense des ménages en biens sportifs a augmenté de 3,8 % en volume. Celle-ci a augmenté en moyenne de 4,6 % en volume entre 2011 et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</si>
</sst>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33" x14ac:knownFonts="1">
    <font>
      <sz val="11"/>
      <color theme="1"/>
      <name val="Calibri"/>
      <family val="2"/>
      <scheme val="minor"/>
    </font>
    <font>
      <sz val="11"/>
      <color theme="1"/>
      <name val="Calibri"/>
      <family val="2"/>
      <scheme val="minor"/>
    </font>
    <font>
      <sz val="10"/>
      <color theme="1"/>
      <name val="Arial"/>
      <family val="2"/>
    </font>
    <font>
      <sz val="11"/>
      <color indexed="8"/>
      <name val="Calibri"/>
      <family val="2"/>
    </font>
    <font>
      <b/>
      <sz val="10"/>
      <color theme="1"/>
      <name val="Arial"/>
      <family val="2"/>
    </font>
    <font>
      <sz val="10"/>
      <name val="Arial"/>
      <family val="2"/>
    </font>
    <font>
      <u/>
      <sz val="11"/>
      <color theme="10"/>
      <name val="Calibri"/>
      <family val="2"/>
      <scheme val="minor"/>
    </font>
    <font>
      <u/>
      <sz val="10"/>
      <color theme="10"/>
      <name val="Arial"/>
      <family val="2"/>
    </font>
    <font>
      <sz val="10"/>
      <color rgb="FF000000"/>
      <name val="Arial"/>
      <family val="2"/>
    </font>
    <font>
      <b/>
      <sz val="9"/>
      <color theme="1"/>
      <name val="Arial Narrow"/>
      <family val="2"/>
    </font>
    <font>
      <b/>
      <sz val="9"/>
      <name val="Arial Narrow"/>
      <family val="2"/>
    </font>
    <font>
      <b/>
      <sz val="11"/>
      <color theme="1"/>
      <name val="Arial"/>
      <family val="2"/>
    </font>
    <font>
      <b/>
      <sz val="8"/>
      <name val="Arial Narrow"/>
      <family val="2"/>
    </font>
    <font>
      <sz val="8"/>
      <name val="Arial Narrow"/>
      <family val="2"/>
    </font>
    <font>
      <sz val="8"/>
      <color theme="1"/>
      <name val="Arial Narrow"/>
      <family val="2"/>
    </font>
    <font>
      <i/>
      <sz val="8"/>
      <name val="Arial Narrow"/>
      <family val="2"/>
    </font>
    <font>
      <sz val="8"/>
      <color theme="1"/>
      <name val="Arial"/>
      <family val="2"/>
    </font>
    <font>
      <sz val="8"/>
      <color theme="1"/>
      <name val="Calibri"/>
      <family val="2"/>
      <scheme val="minor"/>
    </font>
    <font>
      <i/>
      <sz val="8"/>
      <color theme="1"/>
      <name val="Arial Narrow"/>
      <family val="2"/>
    </font>
    <font>
      <b/>
      <sz val="8"/>
      <color theme="1"/>
      <name val="Arial"/>
      <family val="2"/>
    </font>
    <font>
      <b/>
      <sz val="8"/>
      <name val="Arial"/>
      <family val="2"/>
    </font>
    <font>
      <sz val="8"/>
      <name val="Arial"/>
      <family val="2"/>
    </font>
    <font>
      <b/>
      <sz val="11"/>
      <color theme="1"/>
      <name val="Calibri"/>
      <family val="2"/>
      <scheme val="minor"/>
    </font>
    <font>
      <b/>
      <sz val="14"/>
      <color theme="3"/>
      <name val="Arial"/>
      <family val="2"/>
    </font>
    <font>
      <b/>
      <i/>
      <sz val="10"/>
      <name val="Arial"/>
      <family val="2"/>
    </font>
    <font>
      <b/>
      <vertAlign val="superscript"/>
      <sz val="14"/>
      <color theme="3"/>
      <name val="Arial"/>
      <family val="2"/>
    </font>
    <font>
      <b/>
      <u/>
      <sz val="8"/>
      <name val="Arial"/>
      <family val="2"/>
    </font>
    <font>
      <i/>
      <sz val="8"/>
      <name val="Arial"/>
      <family val="2"/>
    </font>
    <font>
      <i/>
      <sz val="8"/>
      <color theme="1"/>
      <name val="Arial"/>
      <family val="2"/>
    </font>
    <font>
      <b/>
      <sz val="8"/>
      <color indexed="8"/>
      <name val="Arial"/>
      <family val="2"/>
    </font>
    <font>
      <sz val="8"/>
      <color indexed="8"/>
      <name val="Arial"/>
      <family val="2"/>
    </font>
    <font>
      <b/>
      <sz val="8"/>
      <color theme="1"/>
      <name val="Arial Narrow"/>
      <family val="2"/>
    </font>
    <font>
      <i/>
      <sz val="10"/>
      <color theme="1"/>
      <name val="Arial"/>
      <family val="2"/>
    </font>
  </fonts>
  <fills count="3">
    <fill>
      <patternFill patternType="none"/>
    </fill>
    <fill>
      <patternFill patternType="gray125"/>
    </fill>
    <fill>
      <patternFill patternType="solid">
        <fgColor theme="0"/>
        <bgColor indexed="64"/>
      </patternFill>
    </fill>
  </fills>
  <borders count="45">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7">
    <xf numFmtId="0" fontId="0" fillId="0" borderId="0"/>
    <xf numFmtId="9" fontId="1" fillId="0" borderId="0" applyFont="0" applyFill="0" applyBorder="0" applyAlignment="0" applyProtection="0"/>
    <xf numFmtId="0" fontId="3" fillId="0" borderId="0"/>
    <xf numFmtId="0" fontId="1" fillId="0" borderId="0"/>
    <xf numFmtId="0" fontId="5" fillId="0" borderId="0"/>
    <xf numFmtId="0" fontId="5" fillId="0" borderId="0"/>
    <xf numFmtId="0" fontId="6" fillId="0" borderId="0" applyNumberFormat="0" applyFill="0" applyBorder="0" applyAlignment="0" applyProtection="0"/>
  </cellStyleXfs>
  <cellXfs count="183">
    <xf numFmtId="0" fontId="0" fillId="0" borderId="0" xfId="0"/>
    <xf numFmtId="0" fontId="2" fillId="2" borderId="0" xfId="0" applyFont="1" applyFill="1"/>
    <xf numFmtId="0" fontId="4" fillId="2" borderId="2" xfId="0" applyFont="1" applyFill="1" applyBorder="1" applyAlignment="1">
      <alignment horizontal="left" vertical="top"/>
    </xf>
    <xf numFmtId="0" fontId="4" fillId="2" borderId="9" xfId="0" applyFont="1" applyFill="1" applyBorder="1" applyAlignment="1">
      <alignment horizontal="left" vertical="top" wrapText="1"/>
    </xf>
    <xf numFmtId="0" fontId="2" fillId="2" borderId="9" xfId="0" applyFont="1" applyFill="1" applyBorder="1" applyAlignment="1">
      <alignment vertical="top" wrapText="1"/>
    </xf>
    <xf numFmtId="0" fontId="7" fillId="2" borderId="8" xfId="6" applyFont="1" applyFill="1" applyBorder="1" applyAlignment="1">
      <alignment horizontal="left" vertical="top"/>
    </xf>
    <xf numFmtId="0" fontId="2" fillId="2" borderId="10" xfId="0" applyFont="1" applyFill="1" applyBorder="1" applyAlignment="1">
      <alignment horizontal="left" vertical="top" wrapText="1"/>
    </xf>
    <xf numFmtId="0" fontId="2" fillId="2" borderId="10" xfId="0" applyFont="1" applyFill="1" applyBorder="1" applyAlignment="1">
      <alignment vertical="top" wrapText="1"/>
    </xf>
    <xf numFmtId="0" fontId="5" fillId="2" borderId="10" xfId="0" applyFont="1" applyFill="1" applyBorder="1" applyAlignment="1">
      <alignment horizontal="left" vertical="top" wrapText="1"/>
    </xf>
    <xf numFmtId="0" fontId="7" fillId="2" borderId="5" xfId="6" applyFont="1" applyFill="1" applyBorder="1" applyAlignment="1">
      <alignment horizontal="left" vertical="top"/>
    </xf>
    <xf numFmtId="0" fontId="2" fillId="2" borderId="11" xfId="0" applyFont="1" applyFill="1" applyBorder="1" applyAlignment="1">
      <alignment horizontal="left" vertical="top" wrapText="1"/>
    </xf>
    <xf numFmtId="0" fontId="2" fillId="2" borderId="11" xfId="0" applyFont="1" applyFill="1" applyBorder="1" applyAlignment="1">
      <alignment vertical="top" wrapText="1"/>
    </xf>
    <xf numFmtId="0" fontId="19" fillId="2" borderId="0" xfId="3" applyFont="1" applyFill="1" applyBorder="1" applyAlignment="1">
      <alignment horizontal="center" vertical="center"/>
    </xf>
    <xf numFmtId="0" fontId="24" fillId="0" borderId="0" xfId="0" applyFont="1" applyFill="1"/>
    <xf numFmtId="0" fontId="23" fillId="2" borderId="0" xfId="0" applyFont="1" applyFill="1" applyAlignment="1">
      <alignment horizontal="center"/>
    </xf>
    <xf numFmtId="0" fontId="22" fillId="2" borderId="0" xfId="0" applyFont="1" applyFill="1"/>
    <xf numFmtId="0" fontId="0" fillId="2" borderId="0" xfId="0" applyFill="1"/>
    <xf numFmtId="0" fontId="11" fillId="2" borderId="0" xfId="3" applyFont="1" applyFill="1" applyBorder="1" applyAlignment="1">
      <alignment horizontal="center" vertical="center"/>
    </xf>
    <xf numFmtId="1" fontId="12" fillId="2" borderId="39" xfId="2" applyNumberFormat="1" applyFont="1" applyFill="1" applyBorder="1" applyAlignment="1">
      <alignment horizontal="center" vertical="center"/>
    </xf>
    <xf numFmtId="1" fontId="12" fillId="2" borderId="38" xfId="2" applyNumberFormat="1" applyFont="1" applyFill="1" applyBorder="1" applyAlignment="1">
      <alignment horizontal="center" vertical="center"/>
    </xf>
    <xf numFmtId="1" fontId="12" fillId="2" borderId="40" xfId="2" applyNumberFormat="1" applyFont="1" applyFill="1" applyBorder="1" applyAlignment="1">
      <alignment horizontal="center" vertical="center"/>
    </xf>
    <xf numFmtId="1" fontId="12" fillId="2" borderId="13" xfId="2" applyNumberFormat="1" applyFont="1" applyFill="1" applyBorder="1" applyAlignment="1">
      <alignment horizontal="center" vertical="center"/>
    </xf>
    <xf numFmtId="0" fontId="12" fillId="2" borderId="20" xfId="5" quotePrefix="1" applyFont="1" applyFill="1" applyBorder="1" applyAlignment="1">
      <alignment horizontal="center" vertical="center" wrapText="1"/>
    </xf>
    <xf numFmtId="166" fontId="13" fillId="2" borderId="41" xfId="4" quotePrefix="1" applyNumberFormat="1" applyFont="1" applyFill="1" applyBorder="1" applyAlignment="1">
      <alignment horizontal="left" vertical="center" wrapText="1"/>
    </xf>
    <xf numFmtId="164" fontId="14" fillId="2" borderId="22" xfId="4" applyNumberFormat="1" applyFont="1" applyFill="1" applyBorder="1" applyAlignment="1">
      <alignment horizontal="right" vertical="center"/>
    </xf>
    <xf numFmtId="164" fontId="14" fillId="2" borderId="23" xfId="4" applyNumberFormat="1" applyFont="1" applyFill="1" applyBorder="1" applyAlignment="1">
      <alignment horizontal="right" vertical="center"/>
    </xf>
    <xf numFmtId="164" fontId="14" fillId="2" borderId="13" xfId="4" applyNumberFormat="1" applyFont="1" applyFill="1" applyBorder="1" applyAlignment="1">
      <alignment horizontal="right" vertical="center"/>
    </xf>
    <xf numFmtId="166" fontId="13" fillId="2" borderId="20" xfId="4" quotePrefix="1" applyNumberFormat="1" applyFont="1" applyFill="1" applyBorder="1" applyAlignment="1">
      <alignment horizontal="left" vertical="center" wrapText="1"/>
    </xf>
    <xf numFmtId="164" fontId="14" fillId="2" borderId="12" xfId="4" applyNumberFormat="1" applyFont="1" applyFill="1" applyBorder="1" applyAlignment="1">
      <alignment horizontal="right" vertical="center"/>
    </xf>
    <xf numFmtId="164" fontId="14" fillId="2" borderId="13" xfId="1" applyNumberFormat="1" applyFont="1" applyFill="1" applyBorder="1" applyAlignment="1">
      <alignment horizontal="right" vertical="center"/>
    </xf>
    <xf numFmtId="165" fontId="14" fillId="2" borderId="15" xfId="1" applyNumberFormat="1" applyFont="1" applyFill="1" applyBorder="1" applyAlignment="1">
      <alignment horizontal="center" vertical="center"/>
    </xf>
    <xf numFmtId="0" fontId="15" fillId="2" borderId="0" xfId="2" applyFont="1" applyFill="1" applyBorder="1" applyAlignment="1">
      <alignment horizontal="left" vertical="center" wrapText="1"/>
    </xf>
    <xf numFmtId="0" fontId="15" fillId="2" borderId="0" xfId="2" applyFont="1" applyFill="1" applyBorder="1" applyAlignment="1">
      <alignment vertical="center" wrapText="1"/>
    </xf>
    <xf numFmtId="0" fontId="18" fillId="2" borderId="0" xfId="0" applyFont="1" applyFill="1" applyBorder="1" applyAlignment="1">
      <alignment horizontal="left" vertical="top" wrapText="1"/>
    </xf>
    <xf numFmtId="0" fontId="18" fillId="2" borderId="0" xfId="0" applyFont="1" applyFill="1" applyBorder="1" applyAlignment="1">
      <alignment vertical="center" wrapText="1"/>
    </xf>
    <xf numFmtId="164" fontId="0" fillId="2" borderId="0" xfId="0" applyNumberFormat="1" applyFill="1"/>
    <xf numFmtId="4" fontId="0" fillId="2" borderId="0" xfId="0" applyNumberFormat="1" applyFill="1"/>
    <xf numFmtId="0" fontId="20" fillId="2" borderId="0" xfId="0" applyFont="1" applyFill="1"/>
    <xf numFmtId="0" fontId="16" fillId="2" borderId="0" xfId="0" applyFont="1" applyFill="1"/>
    <xf numFmtId="0" fontId="20" fillId="2" borderId="1" xfId="0" applyFont="1" applyFill="1" applyBorder="1" applyAlignment="1">
      <alignment horizontal="center"/>
    </xf>
    <xf numFmtId="164" fontId="16" fillId="2" borderId="2" xfId="0" applyNumberFormat="1" applyFont="1" applyFill="1" applyBorder="1"/>
    <xf numFmtId="164" fontId="16" fillId="2" borderId="1" xfId="0" applyNumberFormat="1" applyFont="1" applyFill="1" applyBorder="1" applyAlignment="1">
      <alignment horizontal="right"/>
    </xf>
    <xf numFmtId="164" fontId="16" fillId="2" borderId="0" xfId="0" applyNumberFormat="1" applyFont="1" applyFill="1" applyAlignment="1">
      <alignment horizontal="right"/>
    </xf>
    <xf numFmtId="164" fontId="16" fillId="2" borderId="3" xfId="0" applyNumberFormat="1" applyFont="1" applyFill="1" applyBorder="1"/>
    <xf numFmtId="164" fontId="16" fillId="2" borderId="4" xfId="0" applyNumberFormat="1" applyFont="1" applyFill="1" applyBorder="1" applyAlignment="1">
      <alignment horizontal="right"/>
    </xf>
    <xf numFmtId="0" fontId="16" fillId="2" borderId="3" xfId="0" applyFont="1" applyFill="1" applyBorder="1"/>
    <xf numFmtId="164" fontId="16" fillId="2" borderId="4" xfId="0" applyNumberFormat="1" applyFont="1" applyFill="1" applyBorder="1"/>
    <xf numFmtId="164" fontId="20" fillId="2" borderId="5" xfId="0" applyNumberFormat="1" applyFont="1" applyFill="1" applyBorder="1"/>
    <xf numFmtId="164" fontId="20" fillId="2" borderId="6" xfId="0" applyNumberFormat="1" applyFont="1" applyFill="1" applyBorder="1"/>
    <xf numFmtId="164" fontId="28" fillId="2" borderId="0" xfId="0" applyNumberFormat="1" applyFont="1" applyFill="1"/>
    <xf numFmtId="164" fontId="28" fillId="2" borderId="0" xfId="0" applyNumberFormat="1" applyFont="1" applyFill="1" applyAlignment="1">
      <alignment horizontal="right"/>
    </xf>
    <xf numFmtId="0" fontId="17" fillId="2" borderId="0" xfId="0" applyFont="1" applyFill="1"/>
    <xf numFmtId="0" fontId="21" fillId="2" borderId="0" xfId="5" applyFont="1" applyFill="1" applyAlignment="1">
      <alignment vertical="center"/>
    </xf>
    <xf numFmtId="0" fontId="30" fillId="2" borderId="0" xfId="5" applyFont="1" applyFill="1" applyBorder="1" applyAlignment="1">
      <alignment horizontal="center" vertical="center" wrapText="1"/>
    </xf>
    <xf numFmtId="1" fontId="29" fillId="2" borderId="7" xfId="5" applyNumberFormat="1" applyFont="1" applyFill="1" applyBorder="1" applyAlignment="1">
      <alignment horizontal="center" vertical="center" wrapText="1"/>
    </xf>
    <xf numFmtId="0" fontId="29" fillId="2" borderId="2" xfId="5" applyFont="1" applyFill="1" applyBorder="1" applyAlignment="1">
      <alignment horizontal="left" vertical="center" wrapText="1"/>
    </xf>
    <xf numFmtId="166" fontId="29" fillId="2" borderId="1" xfId="5" applyNumberFormat="1" applyFont="1" applyFill="1" applyBorder="1" applyAlignment="1">
      <alignment horizontal="right" vertical="center" wrapText="1"/>
    </xf>
    <xf numFmtId="0" fontId="29" fillId="2" borderId="1" xfId="5" applyFont="1" applyFill="1" applyBorder="1" applyAlignment="1">
      <alignment horizontal="left" vertical="center" wrapText="1"/>
    </xf>
    <xf numFmtId="164" fontId="29" fillId="2" borderId="1" xfId="1" applyNumberFormat="1" applyFont="1" applyFill="1" applyBorder="1" applyAlignment="1">
      <alignment horizontal="right" vertical="center" wrapText="1"/>
    </xf>
    <xf numFmtId="0" fontId="30" fillId="2" borderId="3" xfId="5" applyFont="1" applyFill="1" applyBorder="1" applyAlignment="1">
      <alignment vertical="center" wrapText="1"/>
    </xf>
    <xf numFmtId="166" fontId="30" fillId="2" borderId="4" xfId="5" applyNumberFormat="1" applyFont="1" applyFill="1" applyBorder="1" applyAlignment="1">
      <alignment vertical="center" wrapText="1"/>
    </xf>
    <xf numFmtId="9" fontId="21" fillId="2" borderId="0" xfId="5" applyNumberFormat="1" applyFont="1" applyFill="1" applyAlignment="1">
      <alignment vertical="center"/>
    </xf>
    <xf numFmtId="0" fontId="30" fillId="2" borderId="4" xfId="5" applyFont="1" applyFill="1" applyBorder="1" applyAlignment="1">
      <alignment vertical="center" wrapText="1"/>
    </xf>
    <xf numFmtId="164" fontId="30" fillId="2" borderId="4" xfId="1" applyNumberFormat="1" applyFont="1" applyFill="1" applyBorder="1" applyAlignment="1">
      <alignment horizontal="right" vertical="center" wrapText="1"/>
    </xf>
    <xf numFmtId="0" fontId="30" fillId="2" borderId="5" xfId="5" applyFont="1" applyFill="1" applyBorder="1" applyAlignment="1">
      <alignment vertical="center" wrapText="1"/>
    </xf>
    <xf numFmtId="166" fontId="30" fillId="2" borderId="6" xfId="5" applyNumberFormat="1" applyFont="1" applyFill="1" applyBorder="1" applyAlignment="1">
      <alignment vertical="center" wrapText="1"/>
    </xf>
    <xf numFmtId="0" fontId="30" fillId="2" borderId="6" xfId="5" applyFont="1" applyFill="1" applyBorder="1" applyAlignment="1">
      <alignment vertical="center" wrapText="1"/>
    </xf>
    <xf numFmtId="164" fontId="30" fillId="2" borderId="6" xfId="1" applyNumberFormat="1" applyFont="1" applyFill="1" applyBorder="1" applyAlignment="1">
      <alignment horizontal="right" vertical="center" wrapText="1"/>
    </xf>
    <xf numFmtId="0" fontId="29" fillId="2" borderId="2" xfId="5" applyFont="1" applyFill="1" applyBorder="1" applyAlignment="1">
      <alignment vertical="center" wrapText="1"/>
    </xf>
    <xf numFmtId="166" fontId="29" fillId="2" borderId="1" xfId="5" applyNumberFormat="1" applyFont="1" applyFill="1" applyBorder="1" applyAlignment="1">
      <alignment vertical="center" wrapText="1"/>
    </xf>
    <xf numFmtId="166" fontId="30" fillId="2" borderId="4" xfId="5" applyNumberFormat="1" applyFont="1" applyFill="1" applyBorder="1" applyAlignment="1">
      <alignment horizontal="right" vertical="center" wrapText="1"/>
    </xf>
    <xf numFmtId="166" fontId="30" fillId="2" borderId="6" xfId="5" applyNumberFormat="1" applyFont="1" applyFill="1" applyBorder="1" applyAlignment="1">
      <alignment horizontal="right" vertical="center" wrapText="1"/>
    </xf>
    <xf numFmtId="0" fontId="29" fillId="2" borderId="8" xfId="5" applyFont="1" applyFill="1" applyBorder="1" applyAlignment="1">
      <alignment vertical="center" wrapText="1"/>
    </xf>
    <xf numFmtId="166" fontId="29" fillId="2" borderId="7" xfId="5" applyNumberFormat="1" applyFont="1" applyFill="1" applyBorder="1" applyAlignment="1">
      <alignment horizontal="right" vertical="center" wrapText="1"/>
    </xf>
    <xf numFmtId="166" fontId="29" fillId="2" borderId="7" xfId="5" applyNumberFormat="1" applyFont="1" applyFill="1" applyBorder="1" applyAlignment="1">
      <alignment vertical="center" wrapText="1"/>
    </xf>
    <xf numFmtId="0" fontId="29" fillId="2" borderId="5" xfId="5" applyFont="1" applyFill="1" applyBorder="1" applyAlignment="1">
      <alignment vertical="center" wrapText="1"/>
    </xf>
    <xf numFmtId="164" fontId="29" fillId="2" borderId="6" xfId="1" applyNumberFormat="1" applyFont="1" applyFill="1" applyBorder="1" applyAlignment="1">
      <alignment horizontal="right" vertical="center" wrapText="1"/>
    </xf>
    <xf numFmtId="0" fontId="27" fillId="2" borderId="0" xfId="2" applyFont="1" applyFill="1" applyBorder="1" applyAlignment="1">
      <alignment horizontal="left" vertical="center" wrapText="1"/>
    </xf>
    <xf numFmtId="0" fontId="21" fillId="2" borderId="0" xfId="5" applyFont="1" applyFill="1" applyBorder="1" applyAlignment="1">
      <alignment vertical="center"/>
    </xf>
    <xf numFmtId="0" fontId="17" fillId="2" borderId="0" xfId="0" applyFont="1" applyFill="1" applyAlignment="1"/>
    <xf numFmtId="166" fontId="21" fillId="2" borderId="0" xfId="5" applyNumberFormat="1" applyFont="1" applyFill="1" applyAlignment="1">
      <alignment vertical="center"/>
    </xf>
    <xf numFmtId="1" fontId="12" fillId="2" borderId="0" xfId="2" applyNumberFormat="1" applyFont="1" applyFill="1" applyBorder="1" applyAlignment="1">
      <alignment horizontal="center" vertical="center"/>
    </xf>
    <xf numFmtId="164" fontId="14" fillId="2" borderId="0" xfId="4" applyNumberFormat="1" applyFont="1" applyFill="1" applyBorder="1" applyAlignment="1">
      <alignment horizontal="right" vertical="center"/>
    </xf>
    <xf numFmtId="1" fontId="12" fillId="2" borderId="37" xfId="2" applyNumberFormat="1" applyFont="1" applyFill="1" applyBorder="1" applyAlignment="1">
      <alignment horizontal="center" vertical="center"/>
    </xf>
    <xf numFmtId="164" fontId="14" fillId="2" borderId="42" xfId="4" applyNumberFormat="1" applyFont="1" applyFill="1" applyBorder="1" applyAlignment="1">
      <alignment horizontal="right" vertical="center"/>
    </xf>
    <xf numFmtId="1" fontId="12" fillId="2" borderId="44" xfId="2" applyNumberFormat="1" applyFont="1" applyFill="1" applyBorder="1" applyAlignment="1">
      <alignment horizontal="center" vertical="center"/>
    </xf>
    <xf numFmtId="164" fontId="14" fillId="2" borderId="19" xfId="4" applyNumberFormat="1" applyFont="1" applyFill="1" applyBorder="1" applyAlignment="1">
      <alignment horizontal="right" vertical="center"/>
    </xf>
    <xf numFmtId="1" fontId="12" fillId="2" borderId="42" xfId="2" applyNumberFormat="1" applyFont="1" applyFill="1" applyBorder="1" applyAlignment="1">
      <alignment horizontal="center" vertical="center"/>
    </xf>
    <xf numFmtId="1" fontId="12" fillId="2" borderId="19" xfId="2" applyNumberFormat="1" applyFont="1" applyFill="1" applyBorder="1" applyAlignment="1">
      <alignment horizontal="center" vertical="center"/>
    </xf>
    <xf numFmtId="0" fontId="2" fillId="2" borderId="0" xfId="0" applyFont="1" applyFill="1" applyAlignment="1">
      <alignment vertical="center"/>
    </xf>
    <xf numFmtId="164" fontId="14" fillId="2" borderId="24" xfId="4" applyNumberFormat="1" applyFont="1" applyFill="1" applyBorder="1" applyAlignment="1">
      <alignment horizontal="right" vertical="center"/>
    </xf>
    <xf numFmtId="164" fontId="14" fillId="2" borderId="23" xfId="1" applyNumberFormat="1" applyFont="1" applyFill="1" applyBorder="1" applyAlignment="1">
      <alignment horizontal="right" vertical="center"/>
    </xf>
    <xf numFmtId="164" fontId="14" fillId="2" borderId="26" xfId="4" applyNumberFormat="1" applyFont="1" applyFill="1" applyBorder="1" applyAlignment="1">
      <alignment horizontal="right" vertical="center"/>
    </xf>
    <xf numFmtId="164" fontId="14" fillId="2" borderId="7" xfId="4" applyNumberFormat="1" applyFont="1" applyFill="1" applyBorder="1" applyAlignment="1">
      <alignment horizontal="right" vertical="center"/>
    </xf>
    <xf numFmtId="164" fontId="14" fillId="2" borderId="27" xfId="4" applyNumberFormat="1" applyFont="1" applyFill="1" applyBorder="1" applyAlignment="1">
      <alignment horizontal="right" vertical="center"/>
    </xf>
    <xf numFmtId="164" fontId="14" fillId="2" borderId="7" xfId="1" applyNumberFormat="1" applyFont="1" applyFill="1" applyBorder="1" applyAlignment="1">
      <alignment horizontal="right" vertical="center"/>
    </xf>
    <xf numFmtId="164" fontId="14" fillId="2" borderId="29" xfId="4" applyNumberFormat="1" applyFont="1" applyFill="1" applyBorder="1" applyAlignment="1">
      <alignment horizontal="right" vertical="center"/>
    </xf>
    <xf numFmtId="164" fontId="14" fillId="2" borderId="31" xfId="4" applyNumberFormat="1" applyFont="1" applyFill="1" applyBorder="1" applyAlignment="1">
      <alignment horizontal="right" vertical="center"/>
    </xf>
    <xf numFmtId="164" fontId="14" fillId="2" borderId="32" xfId="4" applyNumberFormat="1" applyFont="1" applyFill="1" applyBorder="1" applyAlignment="1">
      <alignment horizontal="right" vertical="center"/>
    </xf>
    <xf numFmtId="164" fontId="14" fillId="2" borderId="33" xfId="4" applyNumberFormat="1" applyFont="1" applyFill="1" applyBorder="1" applyAlignment="1">
      <alignment horizontal="right" vertical="center"/>
    </xf>
    <xf numFmtId="164" fontId="14" fillId="2" borderId="32" xfId="1" applyNumberFormat="1" applyFont="1" applyFill="1" applyBorder="1" applyAlignment="1">
      <alignment horizontal="right" vertical="center"/>
    </xf>
    <xf numFmtId="0" fontId="16" fillId="2" borderId="0" xfId="0" applyFont="1" applyFill="1" applyAlignment="1">
      <alignment horizontal="center" vertical="center"/>
    </xf>
    <xf numFmtId="0" fontId="16" fillId="2" borderId="0" xfId="0" applyFont="1" applyFill="1" applyAlignment="1">
      <alignment vertical="center"/>
    </xf>
    <xf numFmtId="0" fontId="16" fillId="2" borderId="37" xfId="0" applyFont="1" applyFill="1" applyBorder="1" applyAlignment="1">
      <alignment horizontal="center" vertical="center"/>
    </xf>
    <xf numFmtId="0" fontId="16" fillId="2" borderId="0" xfId="0" applyFont="1" applyFill="1" applyBorder="1" applyAlignment="1">
      <alignment horizontal="center" vertical="center"/>
    </xf>
    <xf numFmtId="166" fontId="17" fillId="2" borderId="7" xfId="0" applyNumberFormat="1" applyFont="1" applyFill="1" applyBorder="1"/>
    <xf numFmtId="0" fontId="2" fillId="2" borderId="0" xfId="0" applyFont="1" applyFill="1" applyAlignment="1">
      <alignment horizontal="center" vertical="center"/>
    </xf>
    <xf numFmtId="0" fontId="17" fillId="2" borderId="0" xfId="0" applyFont="1" applyFill="1" applyAlignment="1"/>
    <xf numFmtId="0" fontId="0" fillId="2" borderId="0" xfId="0" applyFill="1" applyAlignment="1">
      <alignment horizontal="left" vertical="top" wrapText="1"/>
    </xf>
    <xf numFmtId="0" fontId="27" fillId="2" borderId="0" xfId="2" applyFont="1" applyFill="1" applyBorder="1" applyAlignment="1">
      <alignment horizontal="left" vertical="top" wrapText="1"/>
    </xf>
    <xf numFmtId="164" fontId="9" fillId="2" borderId="13" xfId="1" applyNumberFormat="1" applyFont="1" applyFill="1" applyBorder="1" applyAlignment="1">
      <alignment horizontal="right" vertical="center"/>
    </xf>
    <xf numFmtId="0" fontId="0" fillId="2" borderId="0" xfId="0" applyFill="1" applyAlignment="1">
      <alignment horizontal="left" vertical="top" wrapText="1"/>
    </xf>
    <xf numFmtId="0" fontId="18" fillId="2" borderId="0" xfId="0" applyFont="1" applyFill="1" applyBorder="1" applyAlignment="1">
      <alignment horizontal="left" vertical="top" wrapText="1"/>
    </xf>
    <xf numFmtId="0" fontId="17" fillId="2" borderId="0" xfId="0" applyFont="1" applyFill="1" applyAlignment="1"/>
    <xf numFmtId="0" fontId="2" fillId="2" borderId="0" xfId="0" applyFont="1" applyFill="1" applyAlignment="1">
      <alignment horizontal="left" vertical="top" wrapText="1"/>
    </xf>
    <xf numFmtId="0" fontId="29" fillId="2" borderId="0" xfId="5" applyFont="1" applyFill="1" applyAlignment="1">
      <alignment vertical="top" wrapText="1"/>
    </xf>
    <xf numFmtId="0" fontId="29" fillId="2" borderId="0" xfId="5" applyFont="1" applyFill="1" applyAlignment="1">
      <alignment vertical="top"/>
    </xf>
    <xf numFmtId="0" fontId="28" fillId="2" borderId="0" xfId="0" applyFont="1" applyFill="1" applyAlignment="1">
      <alignment vertical="top"/>
    </xf>
    <xf numFmtId="0" fontId="16" fillId="2" borderId="0" xfId="0" applyFont="1" applyFill="1" applyAlignment="1">
      <alignment vertical="top"/>
    </xf>
    <xf numFmtId="0" fontId="17" fillId="2" borderId="0" xfId="0" applyFont="1" applyFill="1" applyAlignment="1">
      <alignment vertical="top"/>
    </xf>
    <xf numFmtId="0" fontId="9" fillId="2" borderId="0" xfId="2" applyFont="1" applyFill="1" applyBorder="1" applyAlignment="1">
      <alignment horizontal="left" vertical="center"/>
    </xf>
    <xf numFmtId="0" fontId="9" fillId="2" borderId="0" xfId="2" applyFont="1" applyFill="1" applyBorder="1" applyAlignment="1">
      <alignment vertical="center"/>
    </xf>
    <xf numFmtId="0" fontId="18" fillId="2" borderId="0" xfId="0" applyFont="1" applyFill="1" applyBorder="1" applyAlignment="1">
      <alignment horizontal="left" vertical="top"/>
    </xf>
    <xf numFmtId="9" fontId="16" fillId="2" borderId="0" xfId="1" applyFont="1" applyFill="1" applyAlignment="1">
      <alignment horizontal="right"/>
    </xf>
    <xf numFmtId="165" fontId="16" fillId="2" borderId="0" xfId="1" applyNumberFormat="1" applyFont="1" applyFill="1" applyAlignment="1">
      <alignment horizontal="right"/>
    </xf>
    <xf numFmtId="0" fontId="18" fillId="2" borderId="0" xfId="0" applyFont="1" applyFill="1" applyBorder="1" applyAlignment="1">
      <alignment horizontal="left" vertical="top" wrapText="1"/>
    </xf>
    <xf numFmtId="0" fontId="9" fillId="2" borderId="0" xfId="2" applyFont="1" applyFill="1" applyBorder="1" applyAlignment="1">
      <alignment horizontal="left" vertical="center" wrapText="1"/>
    </xf>
    <xf numFmtId="164" fontId="14" fillId="2" borderId="36" xfId="4" applyNumberFormat="1" applyFont="1" applyFill="1" applyBorder="1" applyAlignment="1">
      <alignment horizontal="right" vertical="center"/>
    </xf>
    <xf numFmtId="164" fontId="14" fillId="2" borderId="1" xfId="1" applyNumberFormat="1" applyFont="1" applyFill="1" applyBorder="1" applyAlignment="1">
      <alignment horizontal="right" vertical="center"/>
    </xf>
    <xf numFmtId="164" fontId="9" fillId="2" borderId="43" xfId="2" applyNumberFormat="1" applyFont="1" applyFill="1" applyBorder="1" applyAlignment="1">
      <alignment horizontal="right" vertical="center"/>
    </xf>
    <xf numFmtId="165" fontId="9" fillId="2" borderId="20" xfId="1" applyNumberFormat="1" applyFont="1" applyFill="1" applyBorder="1" applyAlignment="1">
      <alignment horizontal="right" vertical="center"/>
    </xf>
    <xf numFmtId="165" fontId="9" fillId="2" borderId="25" xfId="1" applyNumberFormat="1" applyFont="1" applyFill="1" applyBorder="1" applyAlignment="1">
      <alignment horizontal="right" vertical="center"/>
    </xf>
    <xf numFmtId="165" fontId="9" fillId="2" borderId="28" xfId="1" applyNumberFormat="1" applyFont="1" applyFill="1" applyBorder="1" applyAlignment="1">
      <alignment horizontal="right" vertical="center"/>
    </xf>
    <xf numFmtId="165" fontId="9" fillId="2" borderId="34" xfId="1" applyNumberFormat="1" applyFont="1" applyFill="1" applyBorder="1" applyAlignment="1">
      <alignment horizontal="right" vertical="center"/>
    </xf>
    <xf numFmtId="0" fontId="0" fillId="2" borderId="0" xfId="0" applyFont="1" applyFill="1" applyAlignment="1">
      <alignment horizontal="left" vertical="center" wrapText="1"/>
    </xf>
    <xf numFmtId="1" fontId="31" fillId="2" borderId="13" xfId="2" applyNumberFormat="1" applyFont="1" applyFill="1" applyBorder="1" applyAlignment="1">
      <alignment horizontal="center" vertical="center"/>
    </xf>
    <xf numFmtId="1" fontId="31" fillId="2" borderId="14" xfId="2" applyNumberFormat="1" applyFont="1" applyFill="1" applyBorder="1" applyAlignment="1">
      <alignment horizontal="center" vertical="center"/>
    </xf>
    <xf numFmtId="1" fontId="31" fillId="2" borderId="19" xfId="2" applyNumberFormat="1" applyFont="1" applyFill="1" applyBorder="1" applyAlignment="1">
      <alignment horizontal="center" vertical="center"/>
    </xf>
    <xf numFmtId="1" fontId="31" fillId="2" borderId="0" xfId="2" applyNumberFormat="1" applyFont="1" applyFill="1" applyBorder="1" applyAlignment="1">
      <alignment horizontal="center" vertical="center"/>
    </xf>
    <xf numFmtId="1" fontId="31" fillId="2" borderId="12" xfId="2" applyNumberFormat="1" applyFont="1" applyFill="1" applyBorder="1" applyAlignment="1">
      <alignment horizontal="center" vertical="center"/>
    </xf>
    <xf numFmtId="0" fontId="31" fillId="2" borderId="16" xfId="5" quotePrefix="1" applyFont="1" applyFill="1" applyBorder="1" applyAlignment="1">
      <alignment horizontal="center" vertical="center" wrapText="1"/>
    </xf>
    <xf numFmtId="0" fontId="0" fillId="2" borderId="0" xfId="0" applyFont="1" applyFill="1"/>
    <xf numFmtId="0" fontId="9" fillId="2" borderId="17" xfId="2" applyFont="1" applyFill="1" applyBorder="1" applyAlignment="1">
      <alignment horizontal="left" vertical="center"/>
    </xf>
    <xf numFmtId="164" fontId="9" fillId="2" borderId="18" xfId="2" applyNumberFormat="1" applyFont="1" applyFill="1" applyBorder="1" applyAlignment="1">
      <alignment horizontal="right" vertical="center"/>
    </xf>
    <xf numFmtId="164" fontId="9" fillId="2" borderId="0" xfId="2" applyNumberFormat="1" applyFont="1" applyFill="1" applyBorder="1" applyAlignment="1">
      <alignment horizontal="right" vertical="center"/>
    </xf>
    <xf numFmtId="164" fontId="9" fillId="2" borderId="12" xfId="2" applyNumberFormat="1" applyFont="1" applyFill="1" applyBorder="1" applyAlignment="1">
      <alignment horizontal="right" vertical="center"/>
    </xf>
    <xf numFmtId="166" fontId="14" fillId="2" borderId="21" xfId="4" quotePrefix="1" applyNumberFormat="1" applyFont="1" applyFill="1" applyBorder="1" applyAlignment="1">
      <alignment horizontal="left" vertical="center" wrapText="1"/>
    </xf>
    <xf numFmtId="166" fontId="14" fillId="2" borderId="26" xfId="4" quotePrefix="1" applyNumberFormat="1" applyFont="1" applyFill="1" applyBorder="1" applyAlignment="1">
      <alignment horizontal="left" vertical="center" wrapText="1"/>
    </xf>
    <xf numFmtId="166" fontId="14" fillId="2" borderId="30" xfId="4" quotePrefix="1" applyNumberFormat="1" applyFont="1" applyFill="1" applyBorder="1" applyAlignment="1">
      <alignment horizontal="left" vertical="center" wrapText="1"/>
    </xf>
    <xf numFmtId="0" fontId="18" fillId="2" borderId="37" xfId="2" applyFont="1" applyFill="1" applyBorder="1" applyAlignment="1">
      <alignment horizontal="left" vertical="center" wrapText="1"/>
    </xf>
    <xf numFmtId="0" fontId="18" fillId="2" borderId="0" xfId="2" applyFont="1" applyFill="1" applyBorder="1" applyAlignment="1">
      <alignment horizontal="left" vertical="center" wrapText="1"/>
    </xf>
    <xf numFmtId="0" fontId="18" fillId="2" borderId="0" xfId="2" applyFont="1" applyFill="1" applyBorder="1" applyAlignment="1">
      <alignment horizontal="left" vertical="top"/>
    </xf>
    <xf numFmtId="0" fontId="0" fillId="2" borderId="0" xfId="0" applyFont="1" applyFill="1" applyAlignment="1">
      <alignment horizontal="left" vertical="top" wrapText="1"/>
    </xf>
    <xf numFmtId="0" fontId="0" fillId="2" borderId="0" xfId="0" applyFont="1" applyFill="1" applyAlignment="1">
      <alignment horizontal="center"/>
    </xf>
    <xf numFmtId="0" fontId="31" fillId="2" borderId="20" xfId="5" quotePrefix="1" applyFont="1" applyFill="1" applyBorder="1" applyAlignment="1">
      <alignment horizontal="center" vertical="center" wrapText="1"/>
    </xf>
    <xf numFmtId="166" fontId="14" fillId="2" borderId="35" xfId="4" quotePrefix="1" applyNumberFormat="1" applyFont="1" applyFill="1" applyBorder="1" applyAlignment="1">
      <alignment horizontal="left" vertical="center" wrapText="1"/>
    </xf>
    <xf numFmtId="0" fontId="18" fillId="2" borderId="0" xfId="2" applyFont="1" applyFill="1" applyBorder="1" applyAlignment="1">
      <alignment horizontal="left" vertical="top" wrapText="1"/>
    </xf>
    <xf numFmtId="0" fontId="0" fillId="2" borderId="0" xfId="0" applyFont="1" applyFill="1" applyAlignment="1"/>
    <xf numFmtId="0" fontId="0" fillId="2" borderId="0" xfId="0" applyFont="1" applyFill="1" applyAlignment="1">
      <alignment horizontal="left" vertical="top"/>
    </xf>
    <xf numFmtId="0" fontId="4" fillId="2" borderId="0" xfId="2" applyFont="1" applyFill="1" applyBorder="1" applyAlignment="1">
      <alignment horizontal="left" vertical="center" wrapText="1"/>
    </xf>
    <xf numFmtId="1" fontId="19" fillId="2" borderId="7" xfId="2" applyNumberFormat="1" applyFont="1" applyFill="1" applyBorder="1" applyAlignment="1">
      <alignment horizontal="center" vertical="center"/>
    </xf>
    <xf numFmtId="1" fontId="19" fillId="2" borderId="1" xfId="2" applyNumberFormat="1" applyFont="1" applyFill="1" applyBorder="1" applyAlignment="1">
      <alignment horizontal="center" vertical="center"/>
    </xf>
    <xf numFmtId="0" fontId="16" fillId="2" borderId="7" xfId="2" applyFont="1" applyFill="1" applyBorder="1" applyAlignment="1">
      <alignment horizontal="left" vertical="top" wrapText="1"/>
    </xf>
    <xf numFmtId="0" fontId="16" fillId="2" borderId="5" xfId="2" applyFont="1" applyFill="1" applyBorder="1" applyAlignment="1">
      <alignment horizontal="left" vertical="top" wrapText="1"/>
    </xf>
    <xf numFmtId="164" fontId="16" fillId="2" borderId="6" xfId="2" applyNumberFormat="1" applyFont="1" applyFill="1" applyBorder="1" applyAlignment="1">
      <alignment horizontal="right" vertical="top"/>
    </xf>
    <xf numFmtId="0" fontId="32" fillId="2" borderId="0" xfId="2" applyFont="1" applyFill="1" applyBorder="1" applyAlignment="1">
      <alignment horizontal="left" vertical="top" wrapText="1"/>
    </xf>
    <xf numFmtId="0" fontId="23" fillId="2" borderId="0" xfId="0" applyFont="1" applyFill="1" applyAlignment="1">
      <alignment horizontal="center"/>
    </xf>
    <xf numFmtId="0" fontId="18" fillId="2" borderId="0" xfId="0" applyFont="1" applyFill="1" applyBorder="1" applyAlignment="1">
      <alignment horizontal="left" vertical="top" wrapText="1"/>
    </xf>
    <xf numFmtId="0" fontId="0" fillId="2" borderId="0" xfId="0" applyFont="1" applyFill="1" applyAlignment="1"/>
    <xf numFmtId="0" fontId="18" fillId="2" borderId="37" xfId="2" applyFont="1" applyFill="1" applyBorder="1" applyAlignment="1">
      <alignment horizontal="left" vertical="center" wrapText="1"/>
    </xf>
    <xf numFmtId="0" fontId="18" fillId="2" borderId="0" xfId="2" applyFont="1" applyFill="1" applyBorder="1" applyAlignment="1">
      <alignment horizontal="left" vertical="top" wrapText="1"/>
    </xf>
    <xf numFmtId="0" fontId="0" fillId="2" borderId="0" xfId="0" applyFont="1" applyFill="1" applyAlignment="1">
      <alignment horizontal="left" vertical="top" wrapText="1"/>
    </xf>
    <xf numFmtId="0" fontId="27" fillId="2" borderId="0" xfId="2" applyFont="1" applyFill="1" applyBorder="1" applyAlignment="1">
      <alignment horizontal="left" vertical="top" wrapText="1"/>
    </xf>
    <xf numFmtId="164" fontId="28" fillId="2" borderId="0" xfId="0" applyNumberFormat="1" applyFont="1" applyFill="1" applyAlignment="1">
      <alignment horizontal="left" vertical="top" wrapText="1"/>
    </xf>
    <xf numFmtId="0" fontId="17" fillId="2" borderId="0" xfId="0" applyFont="1" applyFill="1" applyAlignment="1"/>
    <xf numFmtId="0" fontId="29" fillId="2" borderId="0" xfId="5" applyFont="1" applyFill="1" applyAlignment="1">
      <alignment horizontal="left" vertical="top" wrapText="1"/>
    </xf>
    <xf numFmtId="0" fontId="27" fillId="2" borderId="0" xfId="2" applyFont="1" applyFill="1" applyBorder="1" applyAlignment="1">
      <alignment horizontal="left" vertical="center" wrapText="1"/>
    </xf>
    <xf numFmtId="0" fontId="28" fillId="2" borderId="0" xfId="0" applyFont="1" applyFill="1" applyAlignment="1">
      <alignment horizontal="left" vertical="top" wrapText="1"/>
    </xf>
    <xf numFmtId="0" fontId="9" fillId="2" borderId="0"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15" fillId="2" borderId="37" xfId="2" applyFont="1" applyFill="1" applyBorder="1" applyAlignment="1">
      <alignment horizontal="left" vertical="center" wrapText="1"/>
    </xf>
    <xf numFmtId="0" fontId="15" fillId="2" borderId="0" xfId="2" applyFont="1" applyFill="1" applyBorder="1" applyAlignment="1">
      <alignment horizontal="left" vertical="top" wrapText="1"/>
    </xf>
    <xf numFmtId="0" fontId="0" fillId="2" borderId="0" xfId="0" applyFill="1" applyAlignment="1">
      <alignment horizontal="left" vertical="top" wrapText="1"/>
    </xf>
  </cellXfs>
  <cellStyles count="7">
    <cellStyle name="Lien hypertexte" xfId="6" builtinId="8"/>
    <cellStyle name="Normal" xfId="0" builtinId="0"/>
    <cellStyle name="Normal 2" xfId="4"/>
    <cellStyle name="Normal 3" xfId="5"/>
    <cellStyle name="Normal 5 2" xfId="3"/>
    <cellStyle name="Normal_Tableau 1" xfId="2"/>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sqref="A1:C1"/>
    </sheetView>
  </sheetViews>
  <sheetFormatPr baseColWidth="10" defaultRowHeight="12.75" x14ac:dyDescent="0.2"/>
  <cols>
    <col min="1" max="1" width="7.7109375" style="1" customWidth="1"/>
    <col min="2" max="2" width="19.42578125" style="1" bestFit="1" customWidth="1"/>
    <col min="3" max="3" width="115.7109375" style="1" customWidth="1"/>
    <col min="4" max="16384" width="11.42578125" style="1"/>
  </cols>
  <sheetData>
    <row r="1" spans="1:3" ht="18" x14ac:dyDescent="0.25">
      <c r="A1" s="166" t="s">
        <v>66</v>
      </c>
      <c r="B1" s="166"/>
      <c r="C1" s="166"/>
    </row>
    <row r="2" spans="1:3" ht="21" x14ac:dyDescent="0.25">
      <c r="A2" s="166" t="s">
        <v>56</v>
      </c>
      <c r="B2" s="166"/>
      <c r="C2" s="166"/>
    </row>
    <row r="3" spans="1:3" ht="18" x14ac:dyDescent="0.25">
      <c r="A3" s="14"/>
      <c r="B3" s="14"/>
      <c r="C3" s="14"/>
    </row>
    <row r="4" spans="1:3" x14ac:dyDescent="0.2">
      <c r="A4" s="13" t="s">
        <v>55</v>
      </c>
    </row>
    <row r="7" spans="1:3" ht="15" x14ac:dyDescent="0.25">
      <c r="A7" s="13"/>
      <c r="B7" s="15" t="s">
        <v>57</v>
      </c>
    </row>
    <row r="9" spans="1:3" x14ac:dyDescent="0.2">
      <c r="A9" s="2" t="s">
        <v>39</v>
      </c>
      <c r="B9" s="3" t="s">
        <v>40</v>
      </c>
      <c r="C9" s="4"/>
    </row>
    <row r="10" spans="1:3" ht="76.5" x14ac:dyDescent="0.2">
      <c r="A10" s="5" t="s">
        <v>41</v>
      </c>
      <c r="B10" s="6" t="s">
        <v>42</v>
      </c>
      <c r="C10" s="7" t="s">
        <v>43</v>
      </c>
    </row>
    <row r="11" spans="1:3" ht="76.5" x14ac:dyDescent="0.2">
      <c r="A11" s="5" t="s">
        <v>44</v>
      </c>
      <c r="B11" s="6" t="s">
        <v>45</v>
      </c>
      <c r="C11" s="8" t="s">
        <v>50</v>
      </c>
    </row>
    <row r="12" spans="1:3" ht="25.5" x14ac:dyDescent="0.2">
      <c r="A12" s="9" t="s">
        <v>46</v>
      </c>
      <c r="B12" s="10" t="s">
        <v>47</v>
      </c>
      <c r="C12" s="11" t="s">
        <v>65</v>
      </c>
    </row>
    <row r="14" spans="1:3" x14ac:dyDescent="0.2">
      <c r="A14" s="1" t="s">
        <v>48</v>
      </c>
    </row>
    <row r="15" spans="1:3" x14ac:dyDescent="0.2">
      <c r="A15" s="1" t="s">
        <v>49</v>
      </c>
    </row>
  </sheetData>
  <mergeCells count="2">
    <mergeCell ref="A1:C1"/>
    <mergeCell ref="A2:C2"/>
  </mergeCells>
  <hyperlinks>
    <hyperlink ref="A10" location="'T1.1_dép. sportive des ménages'!A1" display="T1.1"/>
    <hyperlink ref="A11" location="'T1.3_dép. sportive des entrepr'!A1" display="T1.2"/>
    <hyperlink ref="A12" location="'T1.3_dép. sportive des entrepr'!A1" display="T1.3"/>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N165"/>
  <sheetViews>
    <sheetView tabSelected="1" zoomScaleNormal="100" workbookViewId="0"/>
  </sheetViews>
  <sheetFormatPr baseColWidth="10" defaultRowHeight="12.75" x14ac:dyDescent="0.25"/>
  <cols>
    <col min="1" max="1" width="33.85546875" style="89" bestFit="1" customWidth="1"/>
    <col min="2" max="12" width="5.7109375" style="89" bestFit="1" customWidth="1"/>
    <col min="13" max="13" width="5.85546875" style="89" customWidth="1"/>
    <col min="14" max="14" width="8.5703125" style="89" customWidth="1"/>
    <col min="15" max="15" width="33.85546875" style="89" customWidth="1"/>
    <col min="16" max="18" width="3.85546875" style="89" bestFit="1" customWidth="1"/>
    <col min="19" max="20" width="4" style="89" bestFit="1" customWidth="1"/>
    <col min="21" max="21" width="3.85546875" style="89" bestFit="1" customWidth="1"/>
    <col min="22" max="22" width="4" style="106" bestFit="1" customWidth="1"/>
    <col min="23" max="25" width="3.85546875" style="106" bestFit="1" customWidth="1"/>
    <col min="26" max="26" width="3.85546875" style="106" customWidth="1"/>
    <col min="27" max="27" width="7.42578125" style="106" customWidth="1"/>
    <col min="28" max="28" width="11.140625" style="89" bestFit="1" customWidth="1"/>
    <col min="29" max="29" width="11.42578125" style="89"/>
    <col min="30" max="30" width="33.85546875" style="89" customWidth="1"/>
    <col min="31" max="36" width="8.5703125" style="89" customWidth="1"/>
    <col min="37" max="16384" width="11.42578125" style="89"/>
  </cols>
  <sheetData>
    <row r="2" spans="1:36" ht="14.25" customHeight="1" thickBot="1" x14ac:dyDescent="0.3">
      <c r="A2" s="120" t="s">
        <v>0</v>
      </c>
      <c r="B2" s="134"/>
      <c r="C2" s="134"/>
      <c r="D2" s="134"/>
      <c r="E2" s="134"/>
      <c r="F2" s="134"/>
      <c r="G2" s="134"/>
      <c r="H2" s="134"/>
      <c r="I2" s="134"/>
      <c r="J2" s="134"/>
      <c r="K2" s="134"/>
      <c r="L2" s="134"/>
      <c r="M2" s="134"/>
      <c r="N2" s="126"/>
      <c r="O2" s="121" t="s">
        <v>1</v>
      </c>
      <c r="P2" s="121"/>
      <c r="Q2" s="121"/>
      <c r="R2" s="121"/>
      <c r="S2" s="121"/>
      <c r="T2" s="121"/>
      <c r="U2" s="121"/>
      <c r="V2" s="121"/>
      <c r="W2" s="126"/>
      <c r="X2" s="126"/>
      <c r="Y2" s="126"/>
      <c r="Z2" s="126"/>
      <c r="AA2" s="126"/>
    </row>
    <row r="3" spans="1:36" ht="64.5" thickBot="1" x14ac:dyDescent="0.3">
      <c r="A3" s="17"/>
      <c r="B3" s="135">
        <v>2011</v>
      </c>
      <c r="C3" s="135">
        <v>2012</v>
      </c>
      <c r="D3" s="135">
        <v>2013</v>
      </c>
      <c r="E3" s="136">
        <v>2014</v>
      </c>
      <c r="F3" s="136">
        <v>2015</v>
      </c>
      <c r="G3" s="135">
        <v>2016</v>
      </c>
      <c r="H3" s="135">
        <v>2017</v>
      </c>
      <c r="I3" s="135">
        <v>2018</v>
      </c>
      <c r="J3" s="135">
        <v>2019</v>
      </c>
      <c r="K3" s="135">
        <v>2020</v>
      </c>
      <c r="L3" s="135">
        <v>2021</v>
      </c>
      <c r="M3" s="137">
        <v>2022</v>
      </c>
      <c r="N3" s="138"/>
      <c r="O3" s="17"/>
      <c r="P3" s="139">
        <v>2011</v>
      </c>
      <c r="Q3" s="135">
        <v>2012</v>
      </c>
      <c r="R3" s="139">
        <v>2013</v>
      </c>
      <c r="S3" s="135">
        <v>2014</v>
      </c>
      <c r="T3" s="139">
        <v>2015</v>
      </c>
      <c r="U3" s="135">
        <v>2016</v>
      </c>
      <c r="V3" s="139">
        <v>2017</v>
      </c>
      <c r="W3" s="135">
        <v>2018</v>
      </c>
      <c r="X3" s="139">
        <v>2019</v>
      </c>
      <c r="Y3" s="135">
        <v>2020</v>
      </c>
      <c r="Z3" s="139">
        <v>2021</v>
      </c>
      <c r="AA3" s="135">
        <v>2022</v>
      </c>
      <c r="AB3" s="140" t="s">
        <v>75</v>
      </c>
      <c r="AC3" s="141"/>
    </row>
    <row r="4" spans="1:36" ht="14.25" customHeight="1" thickBot="1" x14ac:dyDescent="0.3">
      <c r="A4" s="142" t="s">
        <v>2</v>
      </c>
      <c r="B4" s="143">
        <v>10.275565584836988</v>
      </c>
      <c r="C4" s="143">
        <v>10.152417016065334</v>
      </c>
      <c r="D4" s="143">
        <v>10.766687541148951</v>
      </c>
      <c r="E4" s="143">
        <v>11.407761846743554</v>
      </c>
      <c r="F4" s="143">
        <v>11.769369186773938</v>
      </c>
      <c r="G4" s="143">
        <v>12.380803540205862</v>
      </c>
      <c r="H4" s="143">
        <v>13.240582678910622</v>
      </c>
      <c r="I4" s="143">
        <v>13.654665389644004</v>
      </c>
      <c r="J4" s="143">
        <v>14.552776371279815</v>
      </c>
      <c r="K4" s="143">
        <v>14.3416418972147</v>
      </c>
      <c r="L4" s="143">
        <v>16.245336066035868</v>
      </c>
      <c r="M4" s="129">
        <v>17.518144608842558</v>
      </c>
      <c r="N4" s="144"/>
      <c r="O4" s="142" t="s">
        <v>2</v>
      </c>
      <c r="P4" s="145"/>
      <c r="Q4" s="110">
        <f>100*(C4-B4)/B4</f>
        <v>-1.1984602478074484</v>
      </c>
      <c r="R4" s="110">
        <f t="shared" ref="R4:AA4" si="0">100*(D4-C4)/C4</f>
        <v>6.0504855554257295</v>
      </c>
      <c r="S4" s="110">
        <f t="shared" si="0"/>
        <v>5.954238972241896</v>
      </c>
      <c r="T4" s="110">
        <f t="shared" si="0"/>
        <v>3.1698359843794219</v>
      </c>
      <c r="U4" s="110">
        <f t="shared" si="0"/>
        <v>5.195132752900947</v>
      </c>
      <c r="V4" s="110">
        <f t="shared" si="0"/>
        <v>6.9444534509628708</v>
      </c>
      <c r="W4" s="110">
        <f t="shared" si="0"/>
        <v>3.1273752883468338</v>
      </c>
      <c r="X4" s="110">
        <f t="shared" si="0"/>
        <v>6.5773195901011139</v>
      </c>
      <c r="Y4" s="110">
        <f t="shared" si="0"/>
        <v>-1.4508192023193147</v>
      </c>
      <c r="Z4" s="110">
        <f t="shared" si="0"/>
        <v>13.273892783439852</v>
      </c>
      <c r="AA4" s="110">
        <f t="shared" si="0"/>
        <v>7.8349166655145481</v>
      </c>
      <c r="AB4" s="130">
        <f>POWER(M4/B4,1/11)-1</f>
        <v>4.9692353946475754E-2</v>
      </c>
      <c r="AC4" s="141"/>
    </row>
    <row r="5" spans="1:36" ht="12.75" customHeight="1" x14ac:dyDescent="0.25">
      <c r="A5" s="146" t="s">
        <v>51</v>
      </c>
      <c r="B5" s="25">
        <v>1.6916</v>
      </c>
      <c r="C5" s="25">
        <v>1.5840000000000001</v>
      </c>
      <c r="D5" s="25">
        <v>1.8685999999999998</v>
      </c>
      <c r="E5" s="25">
        <v>2.0794000000000001</v>
      </c>
      <c r="F5" s="25">
        <v>2.0051999999999999</v>
      </c>
      <c r="G5" s="25">
        <v>1.9970999999999999</v>
      </c>
      <c r="H5" s="25">
        <v>2.0844</v>
      </c>
      <c r="I5" s="25">
        <v>2.1355999999999997</v>
      </c>
      <c r="J5" s="25">
        <v>2.1686000000000001</v>
      </c>
      <c r="K5" s="25">
        <v>1.8702000000000001</v>
      </c>
      <c r="L5" s="25">
        <v>2.2368000000000001</v>
      </c>
      <c r="M5" s="90">
        <v>2.3898999999999999</v>
      </c>
      <c r="N5" s="82"/>
      <c r="O5" s="146" t="s">
        <v>51</v>
      </c>
      <c r="P5" s="24"/>
      <c r="Q5" s="91">
        <f t="shared" ref="Q5:Q13" si="1">100*(C5-B5)/B5</f>
        <v>-6.3608418065736529</v>
      </c>
      <c r="R5" s="91">
        <f t="shared" ref="R5:R13" si="2">100*(D5-C5)/C5</f>
        <v>17.967171717171698</v>
      </c>
      <c r="S5" s="91">
        <f t="shared" ref="S5:S13" si="3">100*(E5-D5)/D5</f>
        <v>11.281173070748173</v>
      </c>
      <c r="T5" s="91">
        <f t="shared" ref="T5:T13" si="4">100*(F5-E5)/E5</f>
        <v>-3.5683370202943281</v>
      </c>
      <c r="U5" s="91">
        <f t="shared" ref="U5:U13" si="5">100*(G5-F5)/F5</f>
        <v>-0.40394973070017937</v>
      </c>
      <c r="V5" s="91">
        <f t="shared" ref="V5:V13" si="6">100*(H5-G5)/G5</f>
        <v>4.3713384407390796</v>
      </c>
      <c r="W5" s="91">
        <f t="shared" ref="W5:W13" si="7">100*(I5-H5)/H5</f>
        <v>2.4563423527153949</v>
      </c>
      <c r="X5" s="91">
        <f t="shared" ref="X5:X13" si="8">100*(J5-I5)/I5</f>
        <v>1.5452331897359228</v>
      </c>
      <c r="Y5" s="91">
        <f t="shared" ref="Y5:Y13" si="9">100*(K5-J5)/J5</f>
        <v>-13.760029512127639</v>
      </c>
      <c r="Z5" s="91">
        <f t="shared" ref="Z5:Z13" si="10">100*(L5-K5)/K5</f>
        <v>19.602181584857234</v>
      </c>
      <c r="AA5" s="91">
        <f t="shared" ref="AA5:AA13" si="11">100*(M5-L5)/L5</f>
        <v>6.8445994277539244</v>
      </c>
      <c r="AB5" s="131">
        <f t="shared" ref="AB5:AB13" si="12">POWER(M5/B5,1/11)-1</f>
        <v>3.1914756548761192E-2</v>
      </c>
      <c r="AC5" s="141"/>
    </row>
    <row r="6" spans="1:36" ht="12.75" customHeight="1" x14ac:dyDescent="0.25">
      <c r="A6" s="147" t="s">
        <v>3</v>
      </c>
      <c r="B6" s="93">
        <v>1.5044200000000001</v>
      </c>
      <c r="C6" s="93">
        <v>1.5721189</v>
      </c>
      <c r="D6" s="93">
        <v>1.6397200126999998</v>
      </c>
      <c r="E6" s="93">
        <v>1.804</v>
      </c>
      <c r="F6" s="93">
        <v>2.0295000000000001</v>
      </c>
      <c r="G6" s="93">
        <v>1.9779487179487181</v>
      </c>
      <c r="H6" s="93">
        <v>2.1362713675213678</v>
      </c>
      <c r="I6" s="93">
        <v>2.2251923076923075</v>
      </c>
      <c r="J6" s="93">
        <v>2.2772435897435899</v>
      </c>
      <c r="K6" s="93">
        <v>2.1948290598290598</v>
      </c>
      <c r="L6" s="93">
        <v>2.4867970825684451</v>
      </c>
      <c r="M6" s="94">
        <v>2.6116611752539445</v>
      </c>
      <c r="N6" s="82"/>
      <c r="O6" s="147" t="s">
        <v>3</v>
      </c>
      <c r="P6" s="92"/>
      <c r="Q6" s="95">
        <f t="shared" si="1"/>
        <v>4.4999999999999929</v>
      </c>
      <c r="R6" s="95">
        <f t="shared" si="2"/>
        <v>4.2999999999999874</v>
      </c>
      <c r="S6" s="95">
        <f t="shared" si="3"/>
        <v>10.01878284265697</v>
      </c>
      <c r="T6" s="95">
        <f t="shared" si="4"/>
        <v>12.500000000000002</v>
      </c>
      <c r="U6" s="95">
        <f t="shared" si="5"/>
        <v>-2.5400976620488795</v>
      </c>
      <c r="V6" s="95">
        <f t="shared" si="6"/>
        <v>8.0043859649122897</v>
      </c>
      <c r="W6" s="95">
        <f t="shared" si="7"/>
        <v>4.1624365482233259</v>
      </c>
      <c r="X6" s="95">
        <f t="shared" si="8"/>
        <v>2.3391812865497235</v>
      </c>
      <c r="Y6" s="95">
        <f t="shared" si="9"/>
        <v>-3.6190476190476235</v>
      </c>
      <c r="Z6" s="95">
        <f t="shared" si="10"/>
        <v>13.302540415704385</v>
      </c>
      <c r="AA6" s="95">
        <f t="shared" si="11"/>
        <v>5.021080873898069</v>
      </c>
      <c r="AB6" s="132">
        <f t="shared" si="12"/>
        <v>5.1422016469395038E-2</v>
      </c>
      <c r="AC6" s="141"/>
    </row>
    <row r="7" spans="1:36" ht="12.75" customHeight="1" x14ac:dyDescent="0.25">
      <c r="A7" s="147" t="s">
        <v>4</v>
      </c>
      <c r="B7" s="93">
        <v>4.3773999999999997</v>
      </c>
      <c r="C7" s="93">
        <v>4.4903999999999993</v>
      </c>
      <c r="D7" s="93">
        <v>4.5057999999999998</v>
      </c>
      <c r="E7" s="93">
        <v>4.6802999999999999</v>
      </c>
      <c r="F7" s="93">
        <v>4.9234</v>
      </c>
      <c r="G7" s="93">
        <v>5.1471</v>
      </c>
      <c r="H7" s="93">
        <v>5.4133999999999993</v>
      </c>
      <c r="I7" s="93">
        <v>5.4661</v>
      </c>
      <c r="J7" s="93">
        <v>5.8067000000000002</v>
      </c>
      <c r="K7" s="93">
        <v>5.5398000000000005</v>
      </c>
      <c r="L7" s="93">
        <v>6.4092000000000002</v>
      </c>
      <c r="M7" s="94">
        <v>7.2558999999999996</v>
      </c>
      <c r="N7" s="82"/>
      <c r="O7" s="147" t="s">
        <v>4</v>
      </c>
      <c r="P7" s="96"/>
      <c r="Q7" s="95">
        <f t="shared" si="1"/>
        <v>2.5814410380591117</v>
      </c>
      <c r="R7" s="95">
        <f t="shared" si="2"/>
        <v>0.34295385711741777</v>
      </c>
      <c r="S7" s="95">
        <f t="shared" si="3"/>
        <v>3.8727861866927094</v>
      </c>
      <c r="T7" s="95">
        <f t="shared" si="4"/>
        <v>5.1941114885797939</v>
      </c>
      <c r="U7" s="95">
        <f t="shared" si="5"/>
        <v>4.543608075720031</v>
      </c>
      <c r="V7" s="95">
        <f t="shared" si="6"/>
        <v>5.1737871811311091</v>
      </c>
      <c r="W7" s="95">
        <f t="shared" si="7"/>
        <v>0.97351017844609011</v>
      </c>
      <c r="X7" s="95">
        <f t="shared" si="8"/>
        <v>6.231133715080226</v>
      </c>
      <c r="Y7" s="95">
        <f t="shared" si="9"/>
        <v>-4.5964144867136181</v>
      </c>
      <c r="Z7" s="95">
        <f t="shared" si="10"/>
        <v>15.693707354056096</v>
      </c>
      <c r="AA7" s="95">
        <f t="shared" si="11"/>
        <v>13.21069712288584</v>
      </c>
      <c r="AB7" s="132">
        <f t="shared" si="12"/>
        <v>4.7013491102595673E-2</v>
      </c>
      <c r="AC7" s="141"/>
    </row>
    <row r="8" spans="1:36" ht="12.75" customHeight="1" x14ac:dyDescent="0.25">
      <c r="A8" s="147" t="s">
        <v>5</v>
      </c>
      <c r="B8" s="93">
        <v>1.0647</v>
      </c>
      <c r="C8" s="93">
        <v>1.0521</v>
      </c>
      <c r="D8" s="93">
        <v>1.4827000000000001</v>
      </c>
      <c r="E8" s="93">
        <v>1.593</v>
      </c>
      <c r="F8" s="93">
        <v>1.6671</v>
      </c>
      <c r="G8" s="93">
        <v>1.8757999999999999</v>
      </c>
      <c r="H8" s="93">
        <v>2.1581999999999999</v>
      </c>
      <c r="I8" s="93">
        <v>2.3133000000000004</v>
      </c>
      <c r="J8" s="93">
        <v>2.6705999999999999</v>
      </c>
      <c r="K8" s="93">
        <v>3.3007</v>
      </c>
      <c r="L8" s="93">
        <v>3.7515000000000001</v>
      </c>
      <c r="M8" s="94">
        <v>3.7900999999999998</v>
      </c>
      <c r="N8" s="82"/>
      <c r="O8" s="147" t="s">
        <v>5</v>
      </c>
      <c r="P8" s="96"/>
      <c r="Q8" s="95">
        <f t="shared" si="1"/>
        <v>-1.1834319526627166</v>
      </c>
      <c r="R8" s="95">
        <f t="shared" si="2"/>
        <v>40.927668472578659</v>
      </c>
      <c r="S8" s="95">
        <f t="shared" si="3"/>
        <v>7.4391313144938174</v>
      </c>
      <c r="T8" s="95">
        <f t="shared" si="4"/>
        <v>4.6516007532956722</v>
      </c>
      <c r="U8" s="95">
        <f t="shared" si="5"/>
        <v>12.518745126267165</v>
      </c>
      <c r="V8" s="95">
        <f t="shared" si="6"/>
        <v>15.054909905107154</v>
      </c>
      <c r="W8" s="95">
        <f t="shared" si="7"/>
        <v>7.1865443425076672</v>
      </c>
      <c r="X8" s="95">
        <f t="shared" si="8"/>
        <v>15.445467513941098</v>
      </c>
      <c r="Y8" s="95">
        <f t="shared" si="9"/>
        <v>23.593948925335138</v>
      </c>
      <c r="Z8" s="95">
        <f t="shared" si="10"/>
        <v>13.657708970824375</v>
      </c>
      <c r="AA8" s="95">
        <f t="shared" si="11"/>
        <v>1.0289217646274755</v>
      </c>
      <c r="AB8" s="132">
        <f t="shared" si="12"/>
        <v>0.12235281802670217</v>
      </c>
      <c r="AC8" s="141"/>
    </row>
    <row r="9" spans="1:36" ht="12.75" customHeight="1" thickBot="1" x14ac:dyDescent="0.3">
      <c r="A9" s="148" t="s">
        <v>6</v>
      </c>
      <c r="B9" s="98">
        <v>1.4847255848369882</v>
      </c>
      <c r="C9" s="98">
        <v>1.2947301160653355</v>
      </c>
      <c r="D9" s="98">
        <v>1.1123635284489499</v>
      </c>
      <c r="E9" s="98">
        <v>1.1011018467435558</v>
      </c>
      <c r="F9" s="98">
        <v>0.96923118677393827</v>
      </c>
      <c r="G9" s="98">
        <v>1.2035468222571428</v>
      </c>
      <c r="H9" s="98">
        <v>1.2638513113892542</v>
      </c>
      <c r="I9" s="98">
        <v>1.3336010819516968</v>
      </c>
      <c r="J9" s="98">
        <v>1.4629287815362257</v>
      </c>
      <c r="K9" s="98">
        <v>1.3034488373856412</v>
      </c>
      <c r="L9" s="98">
        <v>1.2115389834674228</v>
      </c>
      <c r="M9" s="99">
        <v>1.3312034335886129</v>
      </c>
      <c r="N9" s="82"/>
      <c r="O9" s="148" t="s">
        <v>6</v>
      </c>
      <c r="P9" s="97"/>
      <c r="Q9" s="100">
        <f t="shared" si="1"/>
        <v>-12.796672375825786</v>
      </c>
      <c r="R9" s="100">
        <f t="shared" si="2"/>
        <v>-14.085297418630748</v>
      </c>
      <c r="S9" s="100">
        <f t="shared" si="3"/>
        <v>-1.0124101894186597</v>
      </c>
      <c r="T9" s="100">
        <f t="shared" si="4"/>
        <v>-11.976245463543387</v>
      </c>
      <c r="U9" s="100">
        <f t="shared" si="5"/>
        <v>24.175412293853057</v>
      </c>
      <c r="V9" s="100">
        <f t="shared" si="6"/>
        <v>5.0105644431029113</v>
      </c>
      <c r="W9" s="100">
        <f t="shared" si="7"/>
        <v>5.518827249209564</v>
      </c>
      <c r="X9" s="100">
        <f t="shared" si="8"/>
        <v>9.697630073549476</v>
      </c>
      <c r="Y9" s="100">
        <f t="shared" si="9"/>
        <v>-10.901415445741261</v>
      </c>
      <c r="Z9" s="100">
        <f t="shared" si="10"/>
        <v>-7.0512820512820573</v>
      </c>
      <c r="AA9" s="100">
        <f t="shared" si="11"/>
        <v>9.8770614692653655</v>
      </c>
      <c r="AB9" s="133">
        <f t="shared" si="12"/>
        <v>-9.8733528130519055E-3</v>
      </c>
      <c r="AC9" s="141"/>
    </row>
    <row r="10" spans="1:36" ht="14.25" customHeight="1" thickBot="1" x14ac:dyDescent="0.3">
      <c r="A10" s="142" t="s">
        <v>7</v>
      </c>
      <c r="B10" s="143">
        <v>5.3205953483754511</v>
      </c>
      <c r="C10" s="143">
        <v>5.3940289422382675</v>
      </c>
      <c r="D10" s="143">
        <v>5.5573253898916972</v>
      </c>
      <c r="E10" s="143">
        <v>5.742791451263539</v>
      </c>
      <c r="F10" s="143">
        <v>5.9589493664259932</v>
      </c>
      <c r="G10" s="143">
        <v>6.5691069693140811</v>
      </c>
      <c r="H10" s="143">
        <v>6.7639382382671478</v>
      </c>
      <c r="I10" s="143">
        <v>7.2038310776173287</v>
      </c>
      <c r="J10" s="143">
        <v>7.7727246245487356</v>
      </c>
      <c r="K10" s="143">
        <v>5.8568119909747303</v>
      </c>
      <c r="L10" s="143">
        <v>5.774108772563177</v>
      </c>
      <c r="M10" s="129">
        <v>8.424585671480143</v>
      </c>
      <c r="N10" s="144"/>
      <c r="O10" s="142" t="s">
        <v>7</v>
      </c>
      <c r="P10" s="145"/>
      <c r="Q10" s="110">
        <f t="shared" si="1"/>
        <v>1.3801762595089659</v>
      </c>
      <c r="R10" s="110">
        <f t="shared" si="2"/>
        <v>3.0273557928977195</v>
      </c>
      <c r="S10" s="110">
        <f t="shared" si="3"/>
        <v>3.3373259321685347</v>
      </c>
      <c r="T10" s="110">
        <f t="shared" si="4"/>
        <v>3.7639868519845825</v>
      </c>
      <c r="U10" s="110">
        <f t="shared" si="5"/>
        <v>10.239348673204836</v>
      </c>
      <c r="V10" s="110">
        <f t="shared" si="6"/>
        <v>2.965871462638249</v>
      </c>
      <c r="W10" s="110">
        <f t="shared" si="7"/>
        <v>6.5035017153390946</v>
      </c>
      <c r="X10" s="110">
        <f t="shared" si="8"/>
        <v>7.8970972639681714</v>
      </c>
      <c r="Y10" s="110">
        <f t="shared" si="9"/>
        <v>-24.649176783170009</v>
      </c>
      <c r="Z10" s="110">
        <f t="shared" si="10"/>
        <v>-1.4120859358128248</v>
      </c>
      <c r="AA10" s="110">
        <f t="shared" si="11"/>
        <v>45.902787829547528</v>
      </c>
      <c r="AB10" s="130">
        <f t="shared" si="12"/>
        <v>4.2664033246940125E-2</v>
      </c>
      <c r="AC10" s="141"/>
    </row>
    <row r="11" spans="1:36" ht="12.75" customHeight="1" x14ac:dyDescent="0.25">
      <c r="A11" s="146" t="s">
        <v>8</v>
      </c>
      <c r="B11" s="25">
        <v>3.1341458483754514</v>
      </c>
      <c r="C11" s="25">
        <v>3.1391079422382671</v>
      </c>
      <c r="D11" s="25">
        <v>3.2606963898916965</v>
      </c>
      <c r="E11" s="25">
        <v>3.4207254512635381</v>
      </c>
      <c r="F11" s="25">
        <v>3.5571808664259934</v>
      </c>
      <c r="G11" s="25">
        <v>4.1009104693140799</v>
      </c>
      <c r="H11" s="25">
        <v>4.1628422382671477</v>
      </c>
      <c r="I11" s="25">
        <v>4.4872205776173288</v>
      </c>
      <c r="J11" s="25">
        <v>4.8729516245487368</v>
      </c>
      <c r="K11" s="25">
        <v>3.7481324909747289</v>
      </c>
      <c r="L11" s="25">
        <v>3.9695187725631778</v>
      </c>
      <c r="M11" s="90">
        <v>5.1567826714801441</v>
      </c>
      <c r="N11" s="82"/>
      <c r="O11" s="146" t="s">
        <v>8</v>
      </c>
      <c r="P11" s="24"/>
      <c r="Q11" s="91">
        <f t="shared" si="1"/>
        <v>0.15832364232148602</v>
      </c>
      <c r="R11" s="91">
        <f t="shared" si="2"/>
        <v>3.8733439528280025</v>
      </c>
      <c r="S11" s="91">
        <f t="shared" si="3"/>
        <v>4.9078185220782524</v>
      </c>
      <c r="T11" s="91">
        <f t="shared" si="4"/>
        <v>3.9890782556680127</v>
      </c>
      <c r="U11" s="91">
        <f t="shared" si="5"/>
        <v>15.28540783573898</v>
      </c>
      <c r="V11" s="91">
        <f t="shared" si="6"/>
        <v>1.510195587455158</v>
      </c>
      <c r="W11" s="91">
        <f t="shared" si="7"/>
        <v>7.7922323447263038</v>
      </c>
      <c r="X11" s="91">
        <f t="shared" si="8"/>
        <v>8.5962131849606429</v>
      </c>
      <c r="Y11" s="91">
        <f t="shared" si="9"/>
        <v>-23.082911964638527</v>
      </c>
      <c r="Z11" s="91">
        <f t="shared" si="10"/>
        <v>5.9065756645885212</v>
      </c>
      <c r="AA11" s="91">
        <f t="shared" si="11"/>
        <v>29.909517171783833</v>
      </c>
      <c r="AB11" s="131">
        <f t="shared" si="12"/>
        <v>4.6309012105343328E-2</v>
      </c>
      <c r="AC11" s="141"/>
    </row>
    <row r="12" spans="1:36" ht="12.75" customHeight="1" thickBot="1" x14ac:dyDescent="0.3">
      <c r="A12" s="147" t="s">
        <v>9</v>
      </c>
      <c r="B12" s="93">
        <v>1.0156379999999998</v>
      </c>
      <c r="C12" s="93">
        <v>1.0542480000000001</v>
      </c>
      <c r="D12" s="93">
        <v>1.0634520000000001</v>
      </c>
      <c r="E12" s="93">
        <v>1.0458240000000001</v>
      </c>
      <c r="F12" s="93">
        <v>1.0567439999999999</v>
      </c>
      <c r="G12" s="93">
        <v>1.0760879999999999</v>
      </c>
      <c r="H12" s="93">
        <v>1.126398</v>
      </c>
      <c r="I12" s="93">
        <v>1.173432</v>
      </c>
      <c r="J12" s="93">
        <v>1.2261600000000001</v>
      </c>
      <c r="K12" s="93">
        <v>0.84403800000000007</v>
      </c>
      <c r="L12" s="93">
        <v>0.35209199999999996</v>
      </c>
      <c r="M12" s="94">
        <v>1.361958</v>
      </c>
      <c r="N12" s="82"/>
      <c r="O12" s="147" t="s">
        <v>9</v>
      </c>
      <c r="P12" s="96"/>
      <c r="Q12" s="95">
        <f t="shared" ref="Q12" si="13">100*(C12-B12)/B12</f>
        <v>3.801551340142872</v>
      </c>
      <c r="R12" s="95">
        <f t="shared" ref="R12" si="14">100*(D12-C12)/C12</f>
        <v>0.87303936075761956</v>
      </c>
      <c r="S12" s="95">
        <f t="shared" ref="S12" si="15">100*(E12-D12)/D12</f>
        <v>-1.6576206542467338</v>
      </c>
      <c r="T12" s="95">
        <f t="shared" ref="T12" si="16">100*(F12-E12)/E12</f>
        <v>1.0441527446300543</v>
      </c>
      <c r="U12" s="95">
        <f t="shared" ref="U12" si="17">100*(G12-F12)/F12</f>
        <v>1.8305284912902302</v>
      </c>
      <c r="V12" s="95">
        <f t="shared" ref="V12" si="18">100*(H12-G12)/G12</f>
        <v>4.6752681936793348</v>
      </c>
      <c r="W12" s="95">
        <f t="shared" ref="W12" si="19">100*(I12-H12)/H12</f>
        <v>4.1756111072640421</v>
      </c>
      <c r="X12" s="95">
        <f t="shared" ref="X12" si="20">100*(J12-I12)/I12</f>
        <v>4.4934857750598338</v>
      </c>
      <c r="Y12" s="95">
        <f t="shared" ref="Y12" si="21">100*(K12-J12)/J12</f>
        <v>-31.164122137404586</v>
      </c>
      <c r="Z12" s="95">
        <f t="shared" ref="Z12" si="22">100*(L12-K12)/K12</f>
        <v>-58.284816560391839</v>
      </c>
      <c r="AA12" s="95">
        <f t="shared" ref="AA12" si="23">100*(M12-L12)/L12</f>
        <v>286.81878599911391</v>
      </c>
      <c r="AB12" s="132">
        <f t="shared" si="12"/>
        <v>2.7032224346825728E-2</v>
      </c>
      <c r="AC12" s="141"/>
    </row>
    <row r="13" spans="1:36" ht="14.25" customHeight="1" thickBot="1" x14ac:dyDescent="0.3">
      <c r="A13" s="142" t="s">
        <v>10</v>
      </c>
      <c r="B13" s="143">
        <v>15.596160933212438</v>
      </c>
      <c r="C13" s="143">
        <v>15.5464459583036</v>
      </c>
      <c r="D13" s="143">
        <v>16.324012931040649</v>
      </c>
      <c r="E13" s="143">
        <v>17.150553298007093</v>
      </c>
      <c r="F13" s="143">
        <v>17.728318553199934</v>
      </c>
      <c r="G13" s="143">
        <v>18.949910509519945</v>
      </c>
      <c r="H13" s="143">
        <v>20.004520917177768</v>
      </c>
      <c r="I13" s="143">
        <v>20.858496467261332</v>
      </c>
      <c r="J13" s="143">
        <v>22.325500995828552</v>
      </c>
      <c r="K13" s="143">
        <v>20.19845388818943</v>
      </c>
      <c r="L13" s="143">
        <v>22.019444838599046</v>
      </c>
      <c r="M13" s="129">
        <v>25.942730280322699</v>
      </c>
      <c r="N13" s="144"/>
      <c r="O13" s="142" t="s">
        <v>10</v>
      </c>
      <c r="P13" s="145"/>
      <c r="Q13" s="110">
        <f t="shared" si="1"/>
        <v>-0.31876418255577599</v>
      </c>
      <c r="R13" s="110">
        <f t="shared" si="2"/>
        <v>5.0015738312314255</v>
      </c>
      <c r="S13" s="110">
        <f t="shared" si="3"/>
        <v>5.063340555156941</v>
      </c>
      <c r="T13" s="110">
        <f t="shared" si="4"/>
        <v>3.368784931620703</v>
      </c>
      <c r="U13" s="110">
        <f t="shared" si="5"/>
        <v>6.8906250339207507</v>
      </c>
      <c r="V13" s="110">
        <f t="shared" si="6"/>
        <v>5.5652527072780282</v>
      </c>
      <c r="W13" s="110">
        <f t="shared" si="7"/>
        <v>4.2689127803618669</v>
      </c>
      <c r="X13" s="110">
        <f t="shared" si="8"/>
        <v>7.0331269124300091</v>
      </c>
      <c r="Y13" s="110">
        <f t="shared" si="9"/>
        <v>-9.5274328134296002</v>
      </c>
      <c r="Z13" s="110">
        <f t="shared" si="10"/>
        <v>9.0154967330167661</v>
      </c>
      <c r="AA13" s="110">
        <f t="shared" si="11"/>
        <v>17.817367651550956</v>
      </c>
      <c r="AB13" s="130">
        <f t="shared" si="12"/>
        <v>4.7347317636653674E-2</v>
      </c>
      <c r="AC13" s="141"/>
    </row>
    <row r="14" spans="1:36" s="102" customFormat="1" ht="14.25" customHeight="1" x14ac:dyDescent="0.2">
      <c r="A14" s="149" t="s">
        <v>11</v>
      </c>
      <c r="B14" s="149"/>
      <c r="C14" s="149"/>
      <c r="D14" s="149"/>
      <c r="E14" s="149"/>
      <c r="F14" s="149"/>
      <c r="G14" s="150"/>
      <c r="H14" s="150"/>
      <c r="I14" s="150"/>
      <c r="J14" s="150"/>
      <c r="K14" s="150"/>
      <c r="L14" s="150"/>
      <c r="M14" s="150"/>
      <c r="N14" s="150"/>
      <c r="O14" s="169" t="s">
        <v>12</v>
      </c>
      <c r="P14" s="169"/>
      <c r="Q14" s="169"/>
      <c r="R14" s="169"/>
      <c r="S14" s="169"/>
      <c r="T14" s="169"/>
      <c r="U14" s="169"/>
      <c r="V14" s="101"/>
      <c r="W14" s="101"/>
      <c r="X14" s="101"/>
      <c r="Y14" s="101"/>
      <c r="Z14" s="101"/>
      <c r="AA14" s="101"/>
      <c r="AB14" s="51"/>
    </row>
    <row r="15" spans="1:36" ht="15" x14ac:dyDescent="0.25">
      <c r="A15" s="151" t="s">
        <v>76</v>
      </c>
      <c r="B15" s="152"/>
      <c r="C15" s="152"/>
      <c r="D15" s="152"/>
      <c r="E15" s="152"/>
      <c r="F15" s="152"/>
      <c r="G15" s="152"/>
      <c r="H15" s="152"/>
      <c r="I15" s="152"/>
      <c r="J15" s="152"/>
      <c r="K15" s="152"/>
      <c r="L15" s="152"/>
      <c r="M15" s="152"/>
      <c r="N15" s="152"/>
      <c r="O15" s="170" t="s">
        <v>86</v>
      </c>
      <c r="P15" s="170"/>
      <c r="Q15" s="170"/>
      <c r="R15" s="170"/>
      <c r="S15" s="170"/>
      <c r="T15" s="170"/>
      <c r="U15" s="170"/>
      <c r="V15" s="171"/>
      <c r="W15" s="171"/>
      <c r="X15" s="171"/>
      <c r="Y15" s="171"/>
      <c r="Z15" s="171"/>
      <c r="AA15" s="171"/>
      <c r="AB15" s="171"/>
    </row>
    <row r="16" spans="1:36" ht="51" x14ac:dyDescent="0.25">
      <c r="A16" s="125" t="s">
        <v>73</v>
      </c>
      <c r="B16" s="152"/>
      <c r="C16" s="152"/>
      <c r="D16" s="152"/>
      <c r="E16" s="152"/>
      <c r="F16" s="152"/>
      <c r="G16" s="152"/>
      <c r="H16" s="152"/>
      <c r="I16" s="152"/>
      <c r="J16" s="152"/>
      <c r="K16" s="152"/>
      <c r="L16" s="152"/>
      <c r="M16" s="152"/>
      <c r="N16" s="152"/>
      <c r="O16" s="167" t="s">
        <v>73</v>
      </c>
      <c r="P16" s="167"/>
      <c r="Q16" s="167"/>
      <c r="R16" s="167"/>
      <c r="S16" s="167"/>
      <c r="T16" s="167"/>
      <c r="U16" s="167"/>
      <c r="V16" s="167"/>
      <c r="W16" s="167"/>
      <c r="X16" s="167"/>
      <c r="Y16" s="167"/>
      <c r="Z16" s="167"/>
      <c r="AA16" s="167"/>
      <c r="AB16" s="168"/>
      <c r="AD16" s="141"/>
      <c r="AE16" s="141"/>
      <c r="AF16" s="141"/>
      <c r="AG16" s="141"/>
      <c r="AH16" s="141"/>
      <c r="AI16" s="141"/>
      <c r="AJ16" s="141"/>
    </row>
    <row r="17" spans="1:39" ht="15" x14ac:dyDescent="0.25">
      <c r="A17" s="125"/>
      <c r="B17" s="152"/>
      <c r="C17" s="152"/>
      <c r="D17" s="152"/>
      <c r="E17" s="152"/>
      <c r="F17" s="152"/>
      <c r="G17" s="152"/>
      <c r="H17" s="152"/>
      <c r="I17" s="152"/>
      <c r="J17" s="152"/>
      <c r="K17" s="152"/>
      <c r="L17" s="152"/>
      <c r="M17" s="152"/>
      <c r="P17" s="141"/>
      <c r="Q17" s="141"/>
      <c r="R17" s="141"/>
      <c r="S17" s="141"/>
      <c r="T17" s="141"/>
      <c r="U17" s="141"/>
      <c r="V17" s="153"/>
      <c r="W17" s="153"/>
      <c r="X17" s="153"/>
      <c r="Y17" s="153"/>
      <c r="Z17" s="153"/>
      <c r="AA17" s="153"/>
      <c r="AB17" s="141"/>
      <c r="AD17" s="141"/>
      <c r="AE17" s="141"/>
      <c r="AF17" s="141"/>
      <c r="AG17" s="141"/>
      <c r="AH17" s="141"/>
      <c r="AI17" s="141"/>
      <c r="AJ17" s="141"/>
    </row>
    <row r="18" spans="1:39" ht="15.75" customHeight="1" thickBot="1" x14ac:dyDescent="0.3">
      <c r="A18" s="120" t="s">
        <v>13</v>
      </c>
      <c r="B18" s="126"/>
      <c r="C18" s="126"/>
      <c r="D18" s="126"/>
      <c r="E18" s="126"/>
      <c r="F18" s="126"/>
      <c r="G18" s="126"/>
      <c r="H18" s="126"/>
      <c r="I18" s="126"/>
      <c r="J18" s="126"/>
      <c r="K18" s="126"/>
      <c r="L18" s="126"/>
      <c r="M18" s="126"/>
      <c r="N18" s="126"/>
      <c r="O18" s="121" t="s">
        <v>14</v>
      </c>
      <c r="P18" s="121"/>
      <c r="Q18" s="121"/>
      <c r="R18" s="121"/>
      <c r="S18" s="121"/>
      <c r="T18" s="121"/>
      <c r="U18" s="121"/>
      <c r="V18" s="121"/>
      <c r="W18" s="126"/>
      <c r="X18" s="126"/>
      <c r="Y18" s="126"/>
      <c r="Z18" s="126"/>
      <c r="AA18" s="126"/>
      <c r="AB18" s="141"/>
      <c r="AD18" s="141"/>
      <c r="AE18" s="141"/>
      <c r="AF18" s="141"/>
      <c r="AG18" s="141"/>
      <c r="AH18" s="141"/>
      <c r="AI18" s="141"/>
      <c r="AJ18" s="141"/>
    </row>
    <row r="19" spans="1:39" ht="64.5" thickBot="1" x14ac:dyDescent="0.3">
      <c r="A19" s="17"/>
      <c r="B19" s="135">
        <v>2011</v>
      </c>
      <c r="C19" s="135">
        <v>2012</v>
      </c>
      <c r="D19" s="135">
        <v>2013</v>
      </c>
      <c r="E19" s="136">
        <v>2014</v>
      </c>
      <c r="F19" s="136">
        <v>2015</v>
      </c>
      <c r="G19" s="136">
        <v>2016</v>
      </c>
      <c r="H19" s="136">
        <v>2017</v>
      </c>
      <c r="I19" s="136">
        <v>2018</v>
      </c>
      <c r="J19" s="135">
        <v>2019</v>
      </c>
      <c r="K19" s="136">
        <v>2020</v>
      </c>
      <c r="L19" s="135">
        <v>2021</v>
      </c>
      <c r="M19" s="137">
        <v>2022</v>
      </c>
      <c r="N19" s="138"/>
      <c r="O19" s="17"/>
      <c r="P19" s="139">
        <v>2011</v>
      </c>
      <c r="Q19" s="135">
        <v>2012</v>
      </c>
      <c r="R19" s="139">
        <v>2013</v>
      </c>
      <c r="S19" s="135">
        <v>2014</v>
      </c>
      <c r="T19" s="139">
        <v>2015</v>
      </c>
      <c r="U19" s="135">
        <v>2016</v>
      </c>
      <c r="V19" s="139">
        <v>2017</v>
      </c>
      <c r="W19" s="135">
        <v>2018</v>
      </c>
      <c r="X19" s="139">
        <v>2019</v>
      </c>
      <c r="Y19" s="135">
        <v>2020</v>
      </c>
      <c r="Z19" s="139">
        <v>2021</v>
      </c>
      <c r="AA19" s="135">
        <v>2022</v>
      </c>
      <c r="AB19" s="154" t="s">
        <v>75</v>
      </c>
      <c r="AC19" s="141"/>
      <c r="AE19" s="141"/>
      <c r="AF19" s="141"/>
      <c r="AG19" s="141"/>
      <c r="AH19" s="141"/>
      <c r="AI19" s="141"/>
      <c r="AJ19" s="141"/>
      <c r="AK19" s="141"/>
    </row>
    <row r="20" spans="1:39" ht="15.75" thickBot="1" x14ac:dyDescent="0.3">
      <c r="A20" s="142" t="s">
        <v>2</v>
      </c>
      <c r="B20" s="143">
        <v>101.40110845542979</v>
      </c>
      <c r="C20" s="143">
        <v>101.98822482374422</v>
      </c>
      <c r="D20" s="143">
        <v>102.21629832935687</v>
      </c>
      <c r="E20" s="143">
        <v>102.08135192252499</v>
      </c>
      <c r="F20" s="143">
        <v>101.29400917230076</v>
      </c>
      <c r="G20" s="143">
        <v>101.85728169964516</v>
      </c>
      <c r="H20" s="143">
        <v>101.32604412466779</v>
      </c>
      <c r="I20" s="143">
        <v>100.36674898717338</v>
      </c>
      <c r="J20" s="143">
        <v>100.36352194880868</v>
      </c>
      <c r="K20" s="143">
        <v>100</v>
      </c>
      <c r="L20" s="143">
        <v>101.85379777786112</v>
      </c>
      <c r="M20" s="129">
        <v>105.78400280011516</v>
      </c>
      <c r="N20" s="144"/>
      <c r="O20" s="142" t="s">
        <v>2</v>
      </c>
      <c r="P20" s="145"/>
      <c r="Q20" s="110">
        <f>100*(C20-B20)/B20</f>
        <v>0.579003895773476</v>
      </c>
      <c r="R20" s="110">
        <f t="shared" ref="R20:R29" si="24">100*(D20-C20)/C20</f>
        <v>0.2236272922749778</v>
      </c>
      <c r="S20" s="110">
        <f t="shared" ref="S20:S29" si="25">100*(E20-D20)/D20</f>
        <v>-0.13202044002519855</v>
      </c>
      <c r="T20" s="110">
        <f t="shared" ref="T20:T29" si="26">100*(F20-E20)/E20</f>
        <v>-0.77128950135944829</v>
      </c>
      <c r="U20" s="110">
        <f t="shared" ref="U20:U29" si="27">100*(G20-F20)/F20</f>
        <v>0.55607684200382534</v>
      </c>
      <c r="V20" s="110">
        <f t="shared" ref="V20:V29" si="28">100*(H20-G20)/G20</f>
        <v>-0.52155090545600002</v>
      </c>
      <c r="W20" s="110">
        <f t="shared" ref="W20:W29" si="29">100*(I20-H20)/H20</f>
        <v>-0.94674093495066958</v>
      </c>
      <c r="X20" s="110">
        <f t="shared" ref="X20:X29" si="30">100*(J20-I20)/I20</f>
        <v>-3.2152464807953971E-3</v>
      </c>
      <c r="Y20" s="110">
        <f t="shared" ref="Y20:Y29" si="31">100*(K20-J20)/J20</f>
        <v>-0.36220525321351266</v>
      </c>
      <c r="Z20" s="110">
        <f t="shared" ref="Z20:Z29" si="32">100*(L20-K20)/K20</f>
        <v>1.8537977778611179</v>
      </c>
      <c r="AA20" s="110">
        <f t="shared" ref="AA20:AA29" si="33">100*(M20-L20)/L20</f>
        <v>3.858673027416863</v>
      </c>
      <c r="AB20" s="130">
        <f>POWER(M20/B20,1/11)-1</f>
        <v>3.8542525204068312E-3</v>
      </c>
      <c r="AC20" s="141"/>
      <c r="AE20" s="141"/>
      <c r="AF20" s="141"/>
      <c r="AG20" s="141"/>
      <c r="AH20" s="141"/>
      <c r="AI20" s="141"/>
      <c r="AJ20" s="141"/>
      <c r="AK20" s="141"/>
    </row>
    <row r="21" spans="1:39" ht="15" customHeight="1" x14ac:dyDescent="0.25">
      <c r="A21" s="146" t="s">
        <v>51</v>
      </c>
      <c r="B21" s="25">
        <v>107.511</v>
      </c>
      <c r="C21" s="25">
        <v>109.777</v>
      </c>
      <c r="D21" s="25">
        <v>109.21599999999999</v>
      </c>
      <c r="E21" s="25">
        <v>108.274</v>
      </c>
      <c r="F21" s="25">
        <v>107.566</v>
      </c>
      <c r="G21" s="25">
        <v>107.539</v>
      </c>
      <c r="H21" s="25">
        <v>105.79300000000001</v>
      </c>
      <c r="I21" s="25">
        <v>102.30500000000001</v>
      </c>
      <c r="J21" s="25">
        <v>101.011</v>
      </c>
      <c r="K21" s="25">
        <v>100</v>
      </c>
      <c r="L21" s="25">
        <v>100.30500000000001</v>
      </c>
      <c r="M21" s="90">
        <v>103.372</v>
      </c>
      <c r="N21" s="82"/>
      <c r="O21" s="146" t="s">
        <v>51</v>
      </c>
      <c r="P21" s="24"/>
      <c r="Q21" s="91">
        <f t="shared" ref="Q21:Q29" si="34">100*(C21-B21)/B21</f>
        <v>2.1076913060059019</v>
      </c>
      <c r="R21" s="91">
        <f t="shared" si="24"/>
        <v>-0.51103600936444527</v>
      </c>
      <c r="S21" s="91">
        <f t="shared" si="25"/>
        <v>-0.8625109874011071</v>
      </c>
      <c r="T21" s="91">
        <f t="shared" si="26"/>
        <v>-0.65389659567393688</v>
      </c>
      <c r="U21" s="91">
        <f t="shared" si="27"/>
        <v>-2.5100868304111915E-2</v>
      </c>
      <c r="V21" s="91">
        <f t="shared" si="28"/>
        <v>-1.6235970206157719</v>
      </c>
      <c r="W21" s="91">
        <f t="shared" si="29"/>
        <v>-3.2970045277097721</v>
      </c>
      <c r="X21" s="91">
        <f t="shared" si="30"/>
        <v>-1.2648453154782378</v>
      </c>
      <c r="Y21" s="91">
        <f t="shared" si="31"/>
        <v>-1.0008810921582756</v>
      </c>
      <c r="Z21" s="91">
        <f t="shared" si="32"/>
        <v>0.30500000000000682</v>
      </c>
      <c r="AA21" s="91">
        <f t="shared" si="33"/>
        <v>3.0576740940132523</v>
      </c>
      <c r="AB21" s="131">
        <f t="shared" ref="AB21:AB29" si="35">POWER(M21/B21,1/11)-1</f>
        <v>-3.5626419096838058E-3</v>
      </c>
      <c r="AC21" s="141"/>
      <c r="AE21" s="141"/>
      <c r="AF21" s="141"/>
      <c r="AG21" s="141"/>
      <c r="AH21" s="141"/>
      <c r="AI21" s="141"/>
      <c r="AJ21" s="141"/>
      <c r="AK21" s="141"/>
    </row>
    <row r="22" spans="1:39" ht="15" x14ac:dyDescent="0.25">
      <c r="A22" s="147" t="s">
        <v>3</v>
      </c>
      <c r="B22" s="93">
        <v>104.81017709204225</v>
      </c>
      <c r="C22" s="93">
        <v>105.14459983278863</v>
      </c>
      <c r="D22" s="93">
        <v>105.60443110131487</v>
      </c>
      <c r="E22" s="93">
        <v>106.52931899369158</v>
      </c>
      <c r="F22" s="93">
        <v>104.50710648324086</v>
      </c>
      <c r="G22" s="93">
        <v>104.34860403840793</v>
      </c>
      <c r="H22" s="93">
        <v>105.12195662638393</v>
      </c>
      <c r="I22" s="93">
        <v>102.83586367206303</v>
      </c>
      <c r="J22" s="93">
        <v>104.60029198652174</v>
      </c>
      <c r="K22" s="93">
        <v>100</v>
      </c>
      <c r="L22" s="93">
        <v>101.14778360484067</v>
      </c>
      <c r="M22" s="94">
        <v>104.18522459527246</v>
      </c>
      <c r="N22" s="82"/>
      <c r="O22" s="147" t="s">
        <v>3</v>
      </c>
      <c r="P22" s="92"/>
      <c r="Q22" s="95">
        <f t="shared" si="34"/>
        <v>0.31907468341809281</v>
      </c>
      <c r="R22" s="95">
        <f t="shared" si="24"/>
        <v>0.43733227313386852</v>
      </c>
      <c r="S22" s="95">
        <f t="shared" si="25"/>
        <v>0.87580405739734779</v>
      </c>
      <c r="T22" s="95">
        <f t="shared" si="26"/>
        <v>-1.8982685044391068</v>
      </c>
      <c r="U22" s="95">
        <f t="shared" si="27"/>
        <v>-0.1516666666666841</v>
      </c>
      <c r="V22" s="95">
        <f t="shared" si="28"/>
        <v>0.74112403812451211</v>
      </c>
      <c r="W22" s="95">
        <f t="shared" si="29"/>
        <v>-2.1747054827432062</v>
      </c>
      <c r="X22" s="95">
        <f t="shared" si="30"/>
        <v>1.7157713772749172</v>
      </c>
      <c r="Y22" s="95">
        <f t="shared" si="31"/>
        <v>-4.3979724139914538</v>
      </c>
      <c r="Z22" s="95">
        <f t="shared" si="32"/>
        <v>1.1477836048406687</v>
      </c>
      <c r="AA22" s="95">
        <f t="shared" si="33"/>
        <v>3.0029733546098445</v>
      </c>
      <c r="AB22" s="132">
        <f t="shared" si="35"/>
        <v>-5.4353914486404697E-4</v>
      </c>
      <c r="AC22" s="141"/>
      <c r="AE22" s="141"/>
      <c r="AF22" s="141"/>
      <c r="AG22" s="141"/>
      <c r="AH22" s="141"/>
      <c r="AI22" s="141"/>
      <c r="AJ22" s="141"/>
      <c r="AK22" s="141"/>
    </row>
    <row r="23" spans="1:39" ht="15" x14ac:dyDescent="0.25">
      <c r="A23" s="147" t="s">
        <v>4</v>
      </c>
      <c r="B23" s="93">
        <v>103.959</v>
      </c>
      <c r="C23" s="93">
        <v>104.298</v>
      </c>
      <c r="D23" s="93">
        <v>103.319</v>
      </c>
      <c r="E23" s="93">
        <v>102.102</v>
      </c>
      <c r="F23" s="93">
        <v>100.586</v>
      </c>
      <c r="G23" s="93">
        <v>101.804</v>
      </c>
      <c r="H23" s="93">
        <v>100.46299999999999</v>
      </c>
      <c r="I23" s="93">
        <v>99.673000000000002</v>
      </c>
      <c r="J23" s="93">
        <v>99.251000000000005</v>
      </c>
      <c r="K23" s="93">
        <v>100</v>
      </c>
      <c r="L23" s="93">
        <v>102.059</v>
      </c>
      <c r="M23" s="94">
        <v>106.04900000000001</v>
      </c>
      <c r="N23" s="82"/>
      <c r="O23" s="147" t="s">
        <v>4</v>
      </c>
      <c r="P23" s="96"/>
      <c r="Q23" s="95">
        <f t="shared" si="34"/>
        <v>0.3260900932098218</v>
      </c>
      <c r="R23" s="95">
        <f t="shared" si="24"/>
        <v>-0.93865654183205738</v>
      </c>
      <c r="S23" s="95">
        <f t="shared" si="25"/>
        <v>-1.1779053223511635</v>
      </c>
      <c r="T23" s="95">
        <f t="shared" si="26"/>
        <v>-1.4847897200838429</v>
      </c>
      <c r="U23" s="95">
        <f t="shared" si="27"/>
        <v>1.2109041019625033</v>
      </c>
      <c r="V23" s="95">
        <f t="shared" si="28"/>
        <v>-1.3172370437310992</v>
      </c>
      <c r="W23" s="95">
        <f t="shared" si="29"/>
        <v>-0.78635915710260706</v>
      </c>
      <c r="X23" s="95">
        <f t="shared" si="30"/>
        <v>-0.42338446720776646</v>
      </c>
      <c r="Y23" s="95">
        <f t="shared" si="31"/>
        <v>0.75465234607207499</v>
      </c>
      <c r="Z23" s="95">
        <f t="shared" si="32"/>
        <v>2.0589999999999975</v>
      </c>
      <c r="AA23" s="95">
        <f t="shared" si="33"/>
        <v>3.9095033265072252</v>
      </c>
      <c r="AB23" s="132">
        <f t="shared" si="35"/>
        <v>1.811152778528724E-3</v>
      </c>
      <c r="AC23" s="141"/>
      <c r="AE23" s="141"/>
      <c r="AF23" s="141"/>
      <c r="AG23" s="141"/>
      <c r="AH23" s="141"/>
      <c r="AI23" s="141"/>
      <c r="AJ23" s="141"/>
      <c r="AK23" s="141"/>
    </row>
    <row r="24" spans="1:39" ht="15" x14ac:dyDescent="0.25">
      <c r="A24" s="147" t="s">
        <v>5</v>
      </c>
      <c r="B24" s="93">
        <v>100.30188728782673</v>
      </c>
      <c r="C24" s="93">
        <v>100.25462034251319</v>
      </c>
      <c r="D24" s="93">
        <v>100.75089894578589</v>
      </c>
      <c r="E24" s="93">
        <v>100.5165181329848</v>
      </c>
      <c r="F24" s="93">
        <v>100.27061718176496</v>
      </c>
      <c r="G24" s="93">
        <v>99.935796332321601</v>
      </c>
      <c r="H24" s="93">
        <v>99.735624044702092</v>
      </c>
      <c r="I24" s="93">
        <v>99.059057951563702</v>
      </c>
      <c r="J24" s="93">
        <v>99.140503991815393</v>
      </c>
      <c r="K24" s="93">
        <v>100</v>
      </c>
      <c r="L24" s="93">
        <v>103.10542305487773</v>
      </c>
      <c r="M24" s="94">
        <v>108.56219861574101</v>
      </c>
      <c r="N24" s="82"/>
      <c r="O24" s="147" t="s">
        <v>5</v>
      </c>
      <c r="P24" s="96"/>
      <c r="Q24" s="95">
        <f t="shared" si="34"/>
        <v>-4.7124681889485001E-2</v>
      </c>
      <c r="R24" s="95">
        <f t="shared" si="24"/>
        <v>0.49501818627131294</v>
      </c>
      <c r="S24" s="95">
        <f t="shared" si="25"/>
        <v>-0.2326339667968744</v>
      </c>
      <c r="T24" s="95">
        <f t="shared" si="26"/>
        <v>-0.24463735492161329</v>
      </c>
      <c r="U24" s="95">
        <f t="shared" si="27"/>
        <v>-0.33391721209456221</v>
      </c>
      <c r="V24" s="95">
        <f t="shared" si="28"/>
        <v>-0.20030088813608465</v>
      </c>
      <c r="W24" s="95">
        <f t="shared" si="29"/>
        <v>-0.6783595125801285</v>
      </c>
      <c r="X24" s="95">
        <f t="shared" si="30"/>
        <v>8.2219679790934017E-2</v>
      </c>
      <c r="Y24" s="95">
        <f t="shared" si="31"/>
        <v>0.86694738636346158</v>
      </c>
      <c r="Z24" s="95">
        <f t="shared" si="32"/>
        <v>3.1054230548777326</v>
      </c>
      <c r="AA24" s="95">
        <f t="shared" si="33"/>
        <v>5.2924234237018899</v>
      </c>
      <c r="AB24" s="132">
        <f t="shared" si="35"/>
        <v>7.2203745264971531E-3</v>
      </c>
      <c r="AC24" s="141"/>
      <c r="AE24" s="141"/>
      <c r="AF24" s="141"/>
      <c r="AG24" s="141"/>
      <c r="AH24" s="141"/>
      <c r="AI24" s="141"/>
      <c r="AJ24" s="141"/>
      <c r="AK24" s="141"/>
    </row>
    <row r="25" spans="1:39" ht="15.75" thickBot="1" x14ac:dyDescent="0.3">
      <c r="A25" s="148" t="s">
        <v>6</v>
      </c>
      <c r="B25" s="98">
        <v>89.289000000000001</v>
      </c>
      <c r="C25" s="98">
        <v>88.323999999999998</v>
      </c>
      <c r="D25" s="98">
        <v>88.885999999999996</v>
      </c>
      <c r="E25" s="98">
        <v>90.281000000000006</v>
      </c>
      <c r="F25" s="98">
        <v>91.015000000000001</v>
      </c>
      <c r="G25" s="98">
        <v>94.075999999999993</v>
      </c>
      <c r="H25" s="98">
        <v>95.733000000000004</v>
      </c>
      <c r="I25" s="98">
        <v>98.623999999999995</v>
      </c>
      <c r="J25" s="98">
        <v>99.918999999999997</v>
      </c>
      <c r="K25" s="98">
        <v>100</v>
      </c>
      <c r="L25" s="98">
        <v>101.398</v>
      </c>
      <c r="M25" s="99">
        <v>104.313</v>
      </c>
      <c r="N25" s="82"/>
      <c r="O25" s="148" t="s">
        <v>6</v>
      </c>
      <c r="P25" s="97"/>
      <c r="Q25" s="100">
        <f t="shared" si="34"/>
        <v>-1.0807602280236126</v>
      </c>
      <c r="R25" s="100">
        <f t="shared" si="24"/>
        <v>0.63629364612109685</v>
      </c>
      <c r="S25" s="100">
        <f t="shared" si="25"/>
        <v>1.5694260063452179</v>
      </c>
      <c r="T25" s="100">
        <f t="shared" si="26"/>
        <v>0.81301713538839249</v>
      </c>
      <c r="U25" s="100">
        <f t="shared" si="27"/>
        <v>3.363181893094537</v>
      </c>
      <c r="V25" s="100">
        <f t="shared" si="28"/>
        <v>1.7613418937880128</v>
      </c>
      <c r="W25" s="100">
        <f t="shared" si="29"/>
        <v>3.0198573114808802</v>
      </c>
      <c r="X25" s="100">
        <f t="shared" si="30"/>
        <v>1.3130678131083731</v>
      </c>
      <c r="Y25" s="100">
        <f t="shared" si="31"/>
        <v>8.1065663187184694E-2</v>
      </c>
      <c r="Z25" s="100">
        <f t="shared" si="32"/>
        <v>1.3979999999999961</v>
      </c>
      <c r="AA25" s="100">
        <f t="shared" si="33"/>
        <v>2.874810154046437</v>
      </c>
      <c r="AB25" s="133">
        <f t="shared" si="35"/>
        <v>1.4238386032418893E-2</v>
      </c>
      <c r="AC25" s="141"/>
      <c r="AE25" s="141"/>
      <c r="AF25" s="141"/>
      <c r="AG25" s="141"/>
      <c r="AH25" s="141"/>
      <c r="AI25" s="141"/>
      <c r="AJ25" s="141"/>
      <c r="AK25" s="141"/>
    </row>
    <row r="26" spans="1:39" ht="15.75" thickBot="1" x14ac:dyDescent="0.3">
      <c r="A26" s="142" t="s">
        <v>7</v>
      </c>
      <c r="B26" s="143">
        <v>84.801145672933487</v>
      </c>
      <c r="C26" s="143">
        <v>86.581502330407815</v>
      </c>
      <c r="D26" s="143">
        <v>88.284822651396794</v>
      </c>
      <c r="E26" s="143">
        <v>90.410973804375146</v>
      </c>
      <c r="F26" s="143">
        <v>91.674370319048435</v>
      </c>
      <c r="G26" s="143">
        <v>91.623646033223409</v>
      </c>
      <c r="H26" s="143">
        <v>93.196810124239377</v>
      </c>
      <c r="I26" s="143">
        <v>94.904562927413423</v>
      </c>
      <c r="J26" s="143">
        <v>95.780463617611744</v>
      </c>
      <c r="K26" s="143">
        <v>100</v>
      </c>
      <c r="L26" s="143">
        <v>99.638831894172313</v>
      </c>
      <c r="M26" s="129">
        <v>101.09016353184374</v>
      </c>
      <c r="N26" s="144"/>
      <c r="O26" s="142" t="s">
        <v>7</v>
      </c>
      <c r="P26" s="145"/>
      <c r="Q26" s="110">
        <f t="shared" si="34"/>
        <v>2.0994488262469031</v>
      </c>
      <c r="R26" s="110">
        <f t="shared" si="24"/>
        <v>1.9673028015716993</v>
      </c>
      <c r="S26" s="110">
        <f t="shared" si="25"/>
        <v>2.4082861460499441</v>
      </c>
      <c r="T26" s="110">
        <f t="shared" si="26"/>
        <v>1.3973928844157091</v>
      </c>
      <c r="U26" s="110">
        <f t="shared" si="27"/>
        <v>-5.5330934533276907E-2</v>
      </c>
      <c r="V26" s="110">
        <f t="shared" si="28"/>
        <v>1.7169848168294104</v>
      </c>
      <c r="W26" s="110">
        <f t="shared" si="29"/>
        <v>1.8324155096053867</v>
      </c>
      <c r="X26" s="110">
        <f t="shared" si="30"/>
        <v>0.92292790059867091</v>
      </c>
      <c r="Y26" s="110">
        <f t="shared" si="31"/>
        <v>4.4054248883510141</v>
      </c>
      <c r="Z26" s="110">
        <f t="shared" si="32"/>
        <v>-0.36116810582768721</v>
      </c>
      <c r="AA26" s="110">
        <f t="shared" si="33"/>
        <v>1.4565923847972326</v>
      </c>
      <c r="AB26" s="130">
        <f t="shared" si="35"/>
        <v>1.610132178466217E-2</v>
      </c>
      <c r="AC26" s="141"/>
      <c r="AE26" s="141"/>
      <c r="AF26" s="141"/>
      <c r="AG26" s="141"/>
      <c r="AH26" s="141"/>
      <c r="AI26" s="141"/>
      <c r="AJ26" s="141"/>
      <c r="AK26" s="141"/>
    </row>
    <row r="27" spans="1:39" ht="15" x14ac:dyDescent="0.25">
      <c r="A27" s="146" t="s">
        <v>8</v>
      </c>
      <c r="B27" s="25">
        <v>83.905395967477432</v>
      </c>
      <c r="C27" s="25">
        <v>85.349697250801256</v>
      </c>
      <c r="D27" s="25">
        <v>87.119107457218192</v>
      </c>
      <c r="E27" s="25">
        <v>88.639008400678108</v>
      </c>
      <c r="F27" s="25">
        <v>90.320364454521908</v>
      </c>
      <c r="G27" s="25">
        <v>89.591998165731212</v>
      </c>
      <c r="H27" s="25">
        <v>90.950409204801943</v>
      </c>
      <c r="I27" s="25">
        <v>92.425631557837278</v>
      </c>
      <c r="J27" s="25">
        <v>93.60295955346335</v>
      </c>
      <c r="K27" s="25">
        <v>100</v>
      </c>
      <c r="L27" s="25">
        <v>100.07066940983447</v>
      </c>
      <c r="M27" s="90">
        <v>100.32776070724238</v>
      </c>
      <c r="N27" s="82"/>
      <c r="O27" s="146" t="s">
        <v>8</v>
      </c>
      <c r="P27" s="24"/>
      <c r="Q27" s="91">
        <f t="shared" si="34"/>
        <v>1.7213449345780454</v>
      </c>
      <c r="R27" s="91">
        <f t="shared" si="24"/>
        <v>2.0731300325735189</v>
      </c>
      <c r="S27" s="91">
        <f t="shared" si="25"/>
        <v>1.7446240989168742</v>
      </c>
      <c r="T27" s="91">
        <f t="shared" si="26"/>
        <v>1.8968579231431666</v>
      </c>
      <c r="U27" s="91">
        <f t="shared" si="27"/>
        <v>-0.80642532078957951</v>
      </c>
      <c r="V27" s="91">
        <f t="shared" si="28"/>
        <v>1.5162191567129495</v>
      </c>
      <c r="W27" s="91">
        <f t="shared" si="29"/>
        <v>1.6220073839507771</v>
      </c>
      <c r="X27" s="91">
        <f t="shared" si="30"/>
        <v>1.2738111450061713</v>
      </c>
      <c r="Y27" s="91">
        <f t="shared" si="31"/>
        <v>6.8342288289323188</v>
      </c>
      <c r="Z27" s="91">
        <f t="shared" si="32"/>
        <v>7.0669409834465569E-2</v>
      </c>
      <c r="AA27" s="91">
        <f t="shared" si="33"/>
        <v>0.25690974081027285</v>
      </c>
      <c r="AB27" s="131">
        <f t="shared" si="35"/>
        <v>1.6382981045079736E-2</v>
      </c>
      <c r="AC27" s="141"/>
      <c r="AE27" s="141"/>
      <c r="AF27" s="141"/>
      <c r="AG27" s="141"/>
      <c r="AH27" s="141"/>
      <c r="AI27" s="141"/>
      <c r="AJ27" s="141"/>
      <c r="AK27" s="141"/>
    </row>
    <row r="28" spans="1:39" ht="15.75" thickBot="1" x14ac:dyDescent="0.3">
      <c r="A28" s="155" t="s">
        <v>9</v>
      </c>
      <c r="B28" s="98">
        <v>77.534000000000006</v>
      </c>
      <c r="C28" s="98">
        <v>80.149000000000001</v>
      </c>
      <c r="D28" s="98">
        <v>82.222999999999999</v>
      </c>
      <c r="E28" s="98">
        <v>86.820999999999998</v>
      </c>
      <c r="F28" s="98">
        <v>86.751000000000005</v>
      </c>
      <c r="G28" s="98">
        <v>90.271000000000001</v>
      </c>
      <c r="H28" s="98">
        <v>93.114000000000004</v>
      </c>
      <c r="I28" s="98">
        <v>97.292000000000002</v>
      </c>
      <c r="J28" s="98">
        <v>96.811999999999998</v>
      </c>
      <c r="K28" s="98">
        <v>100</v>
      </c>
      <c r="L28" s="98">
        <v>100.714</v>
      </c>
      <c r="M28" s="99">
        <v>103.482</v>
      </c>
      <c r="N28" s="82"/>
      <c r="O28" s="155" t="s">
        <v>9</v>
      </c>
      <c r="P28" s="127"/>
      <c r="Q28" s="128">
        <f t="shared" si="34"/>
        <v>3.3727139061572919</v>
      </c>
      <c r="R28" s="128">
        <f t="shared" si="24"/>
        <v>2.5876804451708666</v>
      </c>
      <c r="S28" s="128">
        <f t="shared" si="25"/>
        <v>5.5921092638312873</v>
      </c>
      <c r="T28" s="128">
        <f t="shared" si="26"/>
        <v>-8.0625655083439704E-2</v>
      </c>
      <c r="U28" s="128">
        <f t="shared" si="27"/>
        <v>4.0575901142349897</v>
      </c>
      <c r="V28" s="128">
        <f t="shared" si="28"/>
        <v>3.1494056784570943</v>
      </c>
      <c r="W28" s="128">
        <f t="shared" si="29"/>
        <v>4.4869729578795852</v>
      </c>
      <c r="X28" s="128">
        <f t="shared" si="30"/>
        <v>-0.49336019405501375</v>
      </c>
      <c r="Y28" s="128">
        <f t="shared" si="31"/>
        <v>3.2929802090649947</v>
      </c>
      <c r="Z28" s="128">
        <f t="shared" si="32"/>
        <v>0.71399999999999864</v>
      </c>
      <c r="AA28" s="128">
        <f t="shared" si="33"/>
        <v>2.7483765911392664</v>
      </c>
      <c r="AB28" s="132">
        <f t="shared" si="35"/>
        <v>2.6591138811629111E-2</v>
      </c>
      <c r="AC28" s="141"/>
      <c r="AE28" s="141"/>
      <c r="AF28" s="141"/>
      <c r="AG28" s="141"/>
      <c r="AH28" s="141"/>
      <c r="AI28" s="141"/>
      <c r="AJ28" s="141"/>
      <c r="AK28" s="141"/>
    </row>
    <row r="29" spans="1:39" ht="15.75" thickBot="1" x14ac:dyDescent="0.3">
      <c r="A29" s="142" t="s">
        <v>10</v>
      </c>
      <c r="B29" s="143">
        <v>95.053419163606108</v>
      </c>
      <c r="C29" s="143">
        <v>96.057618338015942</v>
      </c>
      <c r="D29" s="143">
        <v>97.005021040102861</v>
      </c>
      <c r="E29" s="143">
        <v>97.851957314559328</v>
      </c>
      <c r="F29" s="143">
        <v>97.84302588717874</v>
      </c>
      <c r="G29" s="143">
        <v>98.060499767313601</v>
      </c>
      <c r="H29" s="143">
        <v>98.423240120893624</v>
      </c>
      <c r="I29" s="143">
        <v>98.410600587380856</v>
      </c>
      <c r="J29" s="143">
        <v>98.718956826626084</v>
      </c>
      <c r="K29" s="143">
        <v>100</v>
      </c>
      <c r="L29" s="143">
        <v>101.26350162821156</v>
      </c>
      <c r="M29" s="129">
        <v>104.21265384492294</v>
      </c>
      <c r="N29" s="144"/>
      <c r="O29" s="142" t="s">
        <v>10</v>
      </c>
      <c r="P29" s="145"/>
      <c r="Q29" s="110">
        <f t="shared" si="34"/>
        <v>1.0564577089872007</v>
      </c>
      <c r="R29" s="110">
        <f t="shared" si="24"/>
        <v>0.98628585475970809</v>
      </c>
      <c r="S29" s="110">
        <f t="shared" si="25"/>
        <v>0.87308498609194218</v>
      </c>
      <c r="T29" s="110">
        <f t="shared" si="26"/>
        <v>-9.1274897566707876E-3</v>
      </c>
      <c r="U29" s="110">
        <f t="shared" si="27"/>
        <v>0.22226814651626448</v>
      </c>
      <c r="V29" s="110">
        <f t="shared" si="28"/>
        <v>0.36991485301498994</v>
      </c>
      <c r="W29" s="110">
        <f t="shared" si="29"/>
        <v>-1.2842021353130692E-2</v>
      </c>
      <c r="X29" s="110">
        <f t="shared" si="30"/>
        <v>0.3133364062456177</v>
      </c>
      <c r="Y29" s="110">
        <f t="shared" si="31"/>
        <v>1.2976668459166687</v>
      </c>
      <c r="Z29" s="110">
        <f t="shared" si="32"/>
        <v>1.2635016282115572</v>
      </c>
      <c r="AA29" s="110">
        <f t="shared" si="33"/>
        <v>2.9123545693088717</v>
      </c>
      <c r="AB29" s="130">
        <f t="shared" si="35"/>
        <v>8.3982068646140107E-3</v>
      </c>
      <c r="AC29" s="141"/>
      <c r="AE29" s="141"/>
      <c r="AF29" s="141"/>
      <c r="AG29" s="141"/>
      <c r="AH29" s="141"/>
      <c r="AI29" s="141"/>
      <c r="AJ29" s="141"/>
      <c r="AK29" s="141"/>
    </row>
    <row r="30" spans="1:39" ht="15" x14ac:dyDescent="0.25">
      <c r="A30" s="149" t="s">
        <v>78</v>
      </c>
      <c r="B30" s="149"/>
      <c r="C30" s="149"/>
      <c r="D30" s="149"/>
      <c r="E30" s="149"/>
      <c r="F30" s="149"/>
      <c r="G30" s="150"/>
      <c r="H30" s="150"/>
      <c r="I30" s="150"/>
      <c r="J30" s="150"/>
      <c r="K30" s="150"/>
      <c r="L30" s="150"/>
      <c r="M30" s="150"/>
      <c r="N30" s="150"/>
      <c r="O30" s="169" t="s">
        <v>12</v>
      </c>
      <c r="P30" s="169"/>
      <c r="Q30" s="169"/>
      <c r="R30" s="169"/>
      <c r="S30" s="169"/>
      <c r="T30" s="169"/>
      <c r="U30" s="169"/>
      <c r="V30" s="103"/>
      <c r="W30" s="104"/>
      <c r="X30" s="104"/>
      <c r="Y30" s="104"/>
      <c r="Z30" s="104"/>
      <c r="AA30" s="104"/>
      <c r="AB30" s="141"/>
      <c r="AD30" s="141"/>
      <c r="AE30" s="141"/>
      <c r="AF30" s="141"/>
      <c r="AG30" s="141"/>
      <c r="AH30" s="141"/>
      <c r="AI30" s="141"/>
      <c r="AJ30" s="141"/>
    </row>
    <row r="31" spans="1:39" ht="51" x14ac:dyDescent="0.25">
      <c r="A31" s="156" t="s">
        <v>79</v>
      </c>
      <c r="B31" s="152"/>
      <c r="C31" s="152"/>
      <c r="D31" s="152"/>
      <c r="E31" s="152"/>
      <c r="F31" s="152"/>
      <c r="G31" s="152"/>
      <c r="H31" s="152"/>
      <c r="I31" s="152"/>
      <c r="J31" s="152"/>
      <c r="K31" s="152"/>
      <c r="L31" s="152"/>
      <c r="M31" s="152"/>
      <c r="N31" s="152"/>
      <c r="O31" s="170" t="s">
        <v>80</v>
      </c>
      <c r="P31" s="170"/>
      <c r="Q31" s="170"/>
      <c r="R31" s="170"/>
      <c r="S31" s="170"/>
      <c r="T31" s="170"/>
      <c r="U31" s="170"/>
      <c r="V31" s="170"/>
      <c r="W31" s="170"/>
      <c r="X31" s="170"/>
      <c r="Y31" s="170"/>
      <c r="Z31" s="170"/>
      <c r="AA31" s="170"/>
      <c r="AB31" s="168"/>
      <c r="AD31" s="141"/>
      <c r="AE31" s="141"/>
      <c r="AF31" s="141"/>
      <c r="AG31" s="141"/>
      <c r="AH31" s="141"/>
      <c r="AI31" s="141"/>
      <c r="AJ31" s="141"/>
      <c r="AK31" s="141"/>
      <c r="AL31" s="141"/>
      <c r="AM31" s="141"/>
    </row>
    <row r="32" spans="1:39" ht="51" x14ac:dyDescent="0.25">
      <c r="A32" s="125" t="s">
        <v>74</v>
      </c>
      <c r="B32" s="152"/>
      <c r="C32" s="152"/>
      <c r="D32" s="152"/>
      <c r="E32" s="152"/>
      <c r="F32" s="152"/>
      <c r="G32" s="152"/>
      <c r="H32" s="152"/>
      <c r="I32" s="152"/>
      <c r="J32" s="152"/>
      <c r="K32" s="152"/>
      <c r="L32" s="152"/>
      <c r="M32" s="152"/>
      <c r="N32" s="152"/>
      <c r="O32" s="167" t="s">
        <v>73</v>
      </c>
      <c r="P32" s="167"/>
      <c r="Q32" s="167"/>
      <c r="R32" s="167"/>
      <c r="S32" s="167"/>
      <c r="T32" s="167"/>
      <c r="U32" s="167"/>
      <c r="V32" s="167"/>
      <c r="W32" s="167"/>
      <c r="X32" s="167"/>
      <c r="Y32" s="167"/>
      <c r="Z32" s="167"/>
      <c r="AA32" s="167"/>
      <c r="AB32" s="168"/>
      <c r="AD32" s="141"/>
      <c r="AE32" s="141"/>
      <c r="AF32" s="141"/>
      <c r="AG32" s="141"/>
      <c r="AH32" s="141"/>
      <c r="AI32" s="141"/>
      <c r="AJ32" s="141"/>
      <c r="AK32" s="141"/>
      <c r="AL32" s="141"/>
      <c r="AM32" s="141"/>
    </row>
    <row r="33" spans="1:40" ht="15" x14ac:dyDescent="0.25">
      <c r="A33" s="125"/>
      <c r="B33" s="152"/>
      <c r="C33" s="152"/>
      <c r="D33" s="152"/>
      <c r="E33" s="152"/>
      <c r="F33" s="152"/>
      <c r="P33" s="141"/>
      <c r="Q33" s="141"/>
      <c r="R33" s="141"/>
      <c r="S33" s="141"/>
      <c r="T33" s="141"/>
      <c r="U33" s="141"/>
      <c r="V33" s="153"/>
      <c r="W33" s="153"/>
      <c r="X33" s="153"/>
      <c r="Y33" s="153"/>
      <c r="Z33" s="153"/>
      <c r="AA33" s="153"/>
      <c r="AB33" s="141"/>
      <c r="AD33" s="141"/>
      <c r="AE33" s="141"/>
      <c r="AF33" s="141"/>
      <c r="AG33" s="141"/>
      <c r="AH33" s="141"/>
      <c r="AI33" s="141"/>
      <c r="AJ33" s="141"/>
      <c r="AK33" s="141"/>
      <c r="AL33" s="141"/>
      <c r="AM33" s="141"/>
    </row>
    <row r="34" spans="1:40" ht="15.75" customHeight="1" thickBot="1" x14ac:dyDescent="0.3">
      <c r="A34" s="120" t="s">
        <v>81</v>
      </c>
      <c r="B34" s="126"/>
      <c r="C34" s="126"/>
      <c r="D34" s="126"/>
      <c r="E34" s="126"/>
      <c r="F34" s="126"/>
      <c r="G34" s="126"/>
      <c r="H34" s="126"/>
      <c r="I34" s="126"/>
      <c r="J34" s="126"/>
      <c r="K34" s="126"/>
      <c r="L34" s="126"/>
      <c r="M34" s="126"/>
      <c r="N34" s="126"/>
      <c r="O34" s="121" t="s">
        <v>82</v>
      </c>
      <c r="P34" s="121"/>
      <c r="Q34" s="121"/>
      <c r="R34" s="121"/>
      <c r="S34" s="121"/>
      <c r="T34" s="121"/>
      <c r="U34" s="121"/>
      <c r="V34" s="121"/>
      <c r="W34" s="157"/>
      <c r="X34" s="157"/>
      <c r="Y34" s="157"/>
      <c r="Z34" s="157"/>
      <c r="AA34" s="157"/>
      <c r="AB34" s="157"/>
      <c r="AD34" s="141"/>
      <c r="AE34" s="141"/>
      <c r="AF34" s="141"/>
      <c r="AG34" s="141"/>
      <c r="AH34" s="141"/>
      <c r="AI34" s="141"/>
      <c r="AJ34" s="141"/>
      <c r="AK34" s="141"/>
      <c r="AL34" s="141"/>
      <c r="AM34" s="141"/>
    </row>
    <row r="35" spans="1:40" ht="64.5" thickBot="1" x14ac:dyDescent="0.3">
      <c r="A35" s="17"/>
      <c r="B35" s="135">
        <v>2011</v>
      </c>
      <c r="C35" s="135">
        <v>2012</v>
      </c>
      <c r="D35" s="135">
        <v>2013</v>
      </c>
      <c r="E35" s="136">
        <v>2014</v>
      </c>
      <c r="F35" s="136">
        <v>2015</v>
      </c>
      <c r="G35" s="136">
        <v>2016</v>
      </c>
      <c r="H35" s="136">
        <v>2017</v>
      </c>
      <c r="I35" s="135">
        <v>2018</v>
      </c>
      <c r="J35" s="135">
        <v>2019</v>
      </c>
      <c r="K35" s="135">
        <v>2020</v>
      </c>
      <c r="L35" s="135">
        <v>2021</v>
      </c>
      <c r="M35" s="137">
        <v>2022</v>
      </c>
      <c r="N35" s="138"/>
      <c r="O35" s="17"/>
      <c r="P35" s="139">
        <v>2011</v>
      </c>
      <c r="Q35" s="135">
        <v>2012</v>
      </c>
      <c r="R35" s="139">
        <v>2013</v>
      </c>
      <c r="S35" s="135">
        <v>2014</v>
      </c>
      <c r="T35" s="139">
        <v>2015</v>
      </c>
      <c r="U35" s="135">
        <v>2016</v>
      </c>
      <c r="V35" s="139">
        <v>2017</v>
      </c>
      <c r="W35" s="135">
        <v>2018</v>
      </c>
      <c r="X35" s="139">
        <v>2019</v>
      </c>
      <c r="Y35" s="135">
        <v>2020</v>
      </c>
      <c r="Z35" s="139">
        <v>2021</v>
      </c>
      <c r="AA35" s="135">
        <v>2022</v>
      </c>
      <c r="AB35" s="154" t="s">
        <v>75</v>
      </c>
      <c r="AC35" s="141"/>
      <c r="AE35" s="141"/>
      <c r="AF35" s="141"/>
      <c r="AG35" s="141"/>
      <c r="AH35" s="141"/>
      <c r="AI35" s="141"/>
      <c r="AJ35" s="141"/>
      <c r="AK35" s="141"/>
      <c r="AL35" s="141"/>
      <c r="AM35" s="141"/>
      <c r="AN35" s="141"/>
    </row>
    <row r="36" spans="1:40" ht="15.75" thickBot="1" x14ac:dyDescent="0.3">
      <c r="A36" s="142" t="s">
        <v>2</v>
      </c>
      <c r="B36" s="143">
        <v>10.133583095251419</v>
      </c>
      <c r="C36" s="143">
        <v>9.9544991920495871</v>
      </c>
      <c r="D36" s="143">
        <v>10.533239529431011</v>
      </c>
      <c r="E36" s="143">
        <v>11.175167287558573</v>
      </c>
      <c r="F36" s="143">
        <v>11.619018027763399</v>
      </c>
      <c r="G36" s="143">
        <v>12.155050020590716</v>
      </c>
      <c r="H36" s="143">
        <v>13.067304455920436</v>
      </c>
      <c r="I36" s="143">
        <v>13.604770033339468</v>
      </c>
      <c r="J36" s="143">
        <v>14.500065450774624</v>
      </c>
      <c r="K36" s="143">
        <v>14.3416418972147</v>
      </c>
      <c r="L36" s="143">
        <v>15.949661593833023</v>
      </c>
      <c r="M36" s="129">
        <v>16.56029659034937</v>
      </c>
      <c r="N36" s="144"/>
      <c r="O36" s="142" t="s">
        <v>2</v>
      </c>
      <c r="P36" s="145"/>
      <c r="Q36" s="110">
        <f>100*(C36-B36)/B36</f>
        <v>-1.7672318025965594</v>
      </c>
      <c r="R36" s="110">
        <f t="shared" ref="R36:R45" si="36">100*(D36-C36)/C36</f>
        <v>5.8138568924054921</v>
      </c>
      <c r="S36" s="110">
        <f t="shared" ref="S36:S45" si="37">100*(E36-D36)/D36</f>
        <v>6.0943051407304081</v>
      </c>
      <c r="T36" s="110">
        <f t="shared" ref="T36:T45" si="38">100*(F36-E36)/E36</f>
        <v>3.9717592478366761</v>
      </c>
      <c r="U36" s="110">
        <f t="shared" ref="U36:U45" si="39">100*(G36-F36)/F36</f>
        <v>4.6134018515719619</v>
      </c>
      <c r="V36" s="110">
        <f t="shared" ref="V36:V45" si="40">100*(H36-G36)/G36</f>
        <v>7.5051475212718683</v>
      </c>
      <c r="W36" s="110">
        <f t="shared" ref="W36:W45" si="41">100*(I36-H36)/H36</f>
        <v>4.1130562101162482</v>
      </c>
      <c r="X36" s="110">
        <f t="shared" ref="X36:X45" si="42">100*(J36-I36)/I36</f>
        <v>6.5807464237996669</v>
      </c>
      <c r="Y36" s="110">
        <f t="shared" ref="Y36:Y45" si="43">100*(K36-J36)/J36</f>
        <v>-1.0925712997485868</v>
      </c>
      <c r="Z36" s="110">
        <f t="shared" ref="Z36:Z45" si="44">100*(L36-K36)/K36</f>
        <v>11.212242699565781</v>
      </c>
      <c r="AA36" s="110">
        <f t="shared" ref="AA36:AA45" si="45">100*(M36-L36)/L36</f>
        <v>3.8285138084211852</v>
      </c>
      <c r="AB36" s="130">
        <f>POWER(M36/B36,1/11)-1</f>
        <v>4.5662108130718915E-2</v>
      </c>
      <c r="AC36" s="141"/>
      <c r="AE36" s="141"/>
      <c r="AF36" s="141"/>
      <c r="AG36" s="141"/>
      <c r="AH36" s="141"/>
      <c r="AI36" s="141"/>
      <c r="AJ36" s="141"/>
      <c r="AK36" s="141"/>
      <c r="AL36" s="141"/>
      <c r="AM36" s="141"/>
      <c r="AN36" s="141"/>
    </row>
    <row r="37" spans="1:40" ht="15" x14ac:dyDescent="0.25">
      <c r="A37" s="146" t="s">
        <v>51</v>
      </c>
      <c r="B37" s="25">
        <v>1.5734203941922222</v>
      </c>
      <c r="C37" s="25">
        <v>1.4429252029113566</v>
      </c>
      <c r="D37" s="25">
        <v>1.7109214767067096</v>
      </c>
      <c r="E37" s="25">
        <v>1.920497995825406</v>
      </c>
      <c r="F37" s="25">
        <v>1.8641578193853074</v>
      </c>
      <c r="G37" s="25">
        <v>1.8570937055393855</v>
      </c>
      <c r="H37" s="25">
        <v>1.9702626827861955</v>
      </c>
      <c r="I37" s="25">
        <v>2.0874835052050238</v>
      </c>
      <c r="J37" s="25">
        <v>2.1468948926354559</v>
      </c>
      <c r="K37" s="25">
        <v>1.8702000000000001</v>
      </c>
      <c r="L37" s="25">
        <v>2.2299985045610886</v>
      </c>
      <c r="M37" s="90">
        <v>2.3119413380799441</v>
      </c>
      <c r="N37" s="82"/>
      <c r="O37" s="146" t="s">
        <v>51</v>
      </c>
      <c r="P37" s="24"/>
      <c r="Q37" s="91">
        <f t="shared" ref="Q37:Q45" si="46">100*(C37-B37)/B37</f>
        <v>-8.2937269506958753</v>
      </c>
      <c r="R37" s="91">
        <f t="shared" si="36"/>
        <v>18.573123073505343</v>
      </c>
      <c r="S37" s="91">
        <f t="shared" si="37"/>
        <v>12.249335926398135</v>
      </c>
      <c r="T37" s="91">
        <f t="shared" si="38"/>
        <v>-2.9336232874267743</v>
      </c>
      <c r="U37" s="91">
        <f t="shared" si="39"/>
        <v>-0.37894398062559548</v>
      </c>
      <c r="V37" s="91">
        <f t="shared" si="40"/>
        <v>6.0938754414624761</v>
      </c>
      <c r="W37" s="91">
        <f t="shared" si="41"/>
        <v>5.9495022386082796</v>
      </c>
      <c r="X37" s="91">
        <f t="shared" si="42"/>
        <v>2.8460769765266685</v>
      </c>
      <c r="Y37" s="91">
        <f t="shared" si="43"/>
        <v>-12.88814341049526</v>
      </c>
      <c r="Z37" s="91">
        <f t="shared" si="44"/>
        <v>19.238504147208239</v>
      </c>
      <c r="AA37" s="91">
        <f t="shared" si="45"/>
        <v>3.6745689896766791</v>
      </c>
      <c r="AB37" s="131">
        <f t="shared" ref="AB37:AB45" si="47">POWER(M37/B37,1/11)-1</f>
        <v>3.5604243628960086E-2</v>
      </c>
      <c r="AC37" s="141"/>
    </row>
    <row r="38" spans="1:40" ht="15" x14ac:dyDescent="0.25">
      <c r="A38" s="147" t="s">
        <v>3</v>
      </c>
      <c r="B38" s="93">
        <v>1.4353758783165187</v>
      </c>
      <c r="C38" s="93">
        <v>1.4951969977537025</v>
      </c>
      <c r="D38" s="93">
        <v>1.5527000104066502</v>
      </c>
      <c r="E38" s="93">
        <v>1.6934305194486683</v>
      </c>
      <c r="F38" s="93">
        <v>1.9419732000000001</v>
      </c>
      <c r="G38" s="93">
        <v>1.8955200562344734</v>
      </c>
      <c r="H38" s="93">
        <v>2.0321837949743773</v>
      </c>
      <c r="I38" s="93">
        <v>2.1638290653038155</v>
      </c>
      <c r="J38" s="93">
        <v>2.1770910448672778</v>
      </c>
      <c r="K38" s="93">
        <v>2.1948290598290598</v>
      </c>
      <c r="L38" s="93">
        <v>2.4585779281963758</v>
      </c>
      <c r="M38" s="94">
        <v>2.5067481357356041</v>
      </c>
      <c r="N38" s="82"/>
      <c r="O38" s="147" t="s">
        <v>3</v>
      </c>
      <c r="P38" s="92"/>
      <c r="Q38" s="95">
        <f t="shared" si="46"/>
        <v>4.1676274724182392</v>
      </c>
      <c r="R38" s="95">
        <f t="shared" si="36"/>
        <v>3.8458485898070194</v>
      </c>
      <c r="S38" s="95">
        <f t="shared" si="37"/>
        <v>9.063599413846914</v>
      </c>
      <c r="T38" s="95">
        <f t="shared" si="38"/>
        <v>14.676875000000001</v>
      </c>
      <c r="U38" s="95">
        <f t="shared" si="39"/>
        <v>-2.3920589514585822</v>
      </c>
      <c r="V38" s="95">
        <f t="shared" si="40"/>
        <v>7.2098281572072569</v>
      </c>
      <c r="W38" s="95">
        <f t="shared" si="41"/>
        <v>6.4780198845694477</v>
      </c>
      <c r="X38" s="95">
        <f t="shared" si="42"/>
        <v>0.61289404861563057</v>
      </c>
      <c r="Y38" s="95">
        <f t="shared" si="43"/>
        <v>0.81475760986667567</v>
      </c>
      <c r="Z38" s="95">
        <f t="shared" si="44"/>
        <v>12.016829610769665</v>
      </c>
      <c r="AA38" s="95">
        <f t="shared" si="45"/>
        <v>1.9592711293298799</v>
      </c>
      <c r="AB38" s="132">
        <f t="shared" si="47"/>
        <v>5.199381628870281E-2</v>
      </c>
      <c r="AC38" s="141"/>
    </row>
    <row r="39" spans="1:40" ht="15" x14ac:dyDescent="0.25">
      <c r="A39" s="147" t="s">
        <v>4</v>
      </c>
      <c r="B39" s="93">
        <v>4.2106984484267826</v>
      </c>
      <c r="C39" s="93">
        <v>4.3053558073980316</v>
      </c>
      <c r="D39" s="93">
        <v>4.3610565336482159</v>
      </c>
      <c r="E39" s="93">
        <v>4.5839454662984069</v>
      </c>
      <c r="F39" s="93">
        <v>4.8947169586224719</v>
      </c>
      <c r="G39" s="93">
        <v>5.0558917134886645</v>
      </c>
      <c r="H39" s="93">
        <v>5.3884514696953101</v>
      </c>
      <c r="I39" s="93">
        <v>5.4840327872141907</v>
      </c>
      <c r="J39" s="93">
        <v>5.8505203977793681</v>
      </c>
      <c r="K39" s="93">
        <v>5.5398000000000005</v>
      </c>
      <c r="L39" s="93">
        <v>6.2798969223684349</v>
      </c>
      <c r="M39" s="94">
        <v>6.8420258559722384</v>
      </c>
      <c r="N39" s="82"/>
      <c r="O39" s="147" t="s">
        <v>4</v>
      </c>
      <c r="P39" s="96"/>
      <c r="Q39" s="95">
        <f t="shared" si="46"/>
        <v>2.2480203731192194</v>
      </c>
      <c r="R39" s="95">
        <f t="shared" si="36"/>
        <v>1.2937543084005263</v>
      </c>
      <c r="S39" s="95">
        <f t="shared" si="37"/>
        <v>5.1108929895878843</v>
      </c>
      <c r="T39" s="95">
        <f t="shared" si="38"/>
        <v>6.7795634701347538</v>
      </c>
      <c r="U39" s="95">
        <f t="shared" si="39"/>
        <v>3.2928309487286933</v>
      </c>
      <c r="V39" s="95">
        <f t="shared" si="40"/>
        <v>6.577667700425744</v>
      </c>
      <c r="W39" s="95">
        <f t="shared" si="41"/>
        <v>1.7738179151548581</v>
      </c>
      <c r="X39" s="95">
        <f t="shared" si="42"/>
        <v>6.6828121709926478</v>
      </c>
      <c r="Y39" s="95">
        <f t="shared" si="43"/>
        <v>-5.3109873422081399</v>
      </c>
      <c r="Z39" s="95">
        <f t="shared" si="44"/>
        <v>13.359632520459842</v>
      </c>
      <c r="AA39" s="95">
        <f t="shared" si="45"/>
        <v>8.9512445913172591</v>
      </c>
      <c r="AB39" s="132">
        <f t="shared" si="47"/>
        <v>4.5120617991422973E-2</v>
      </c>
      <c r="AC39" s="141"/>
    </row>
    <row r="40" spans="1:40" ht="15" x14ac:dyDescent="0.25">
      <c r="A40" s="147" t="s">
        <v>5</v>
      </c>
      <c r="B40" s="93">
        <v>1.0614954800847687</v>
      </c>
      <c r="C40" s="93">
        <v>1.0494279429771625</v>
      </c>
      <c r="D40" s="93">
        <v>1.4716494001684706</v>
      </c>
      <c r="E40" s="93">
        <v>1.5848141475537765</v>
      </c>
      <c r="F40" s="93">
        <v>1.662600716796202</v>
      </c>
      <c r="G40" s="93">
        <v>1.8770051061206401</v>
      </c>
      <c r="H40" s="93">
        <v>2.1639208865156165</v>
      </c>
      <c r="I40" s="93">
        <v>2.3352735709753265</v>
      </c>
      <c r="J40" s="93">
        <v>2.6937526969002228</v>
      </c>
      <c r="K40" s="93">
        <v>3.3007</v>
      </c>
      <c r="L40" s="93">
        <v>3.6385089055919675</v>
      </c>
      <c r="M40" s="94">
        <v>3.4911783736207909</v>
      </c>
      <c r="N40" s="82"/>
      <c r="O40" s="147" t="s">
        <v>5</v>
      </c>
      <c r="P40" s="96"/>
      <c r="Q40" s="95">
        <f t="shared" si="46"/>
        <v>-1.1368430044226407</v>
      </c>
      <c r="R40" s="95">
        <f t="shared" si="36"/>
        <v>40.233487207658278</v>
      </c>
      <c r="S40" s="95">
        <f t="shared" si="37"/>
        <v>7.6896540284901489</v>
      </c>
      <c r="T40" s="95">
        <f t="shared" si="38"/>
        <v>4.9082455102064939</v>
      </c>
      <c r="U40" s="95">
        <f t="shared" si="39"/>
        <v>12.895723378346123</v>
      </c>
      <c r="V40" s="95">
        <f t="shared" si="40"/>
        <v>15.285828443374283</v>
      </c>
      <c r="W40" s="95">
        <f t="shared" si="41"/>
        <v>7.9186205709962474</v>
      </c>
      <c r="X40" s="95">
        <f t="shared" si="42"/>
        <v>15.350626598115335</v>
      </c>
      <c r="Y40" s="95">
        <f t="shared" si="43"/>
        <v>22.531663867964141</v>
      </c>
      <c r="Z40" s="95">
        <f t="shared" si="44"/>
        <v>10.234462556184067</v>
      </c>
      <c r="AA40" s="95">
        <f t="shared" si="45"/>
        <v>-4.0492008070873933</v>
      </c>
      <c r="AB40" s="132">
        <f t="shared" si="47"/>
        <v>0.11430710340259931</v>
      </c>
      <c r="AC40" s="141"/>
    </row>
    <row r="41" spans="1:40" ht="15.75" thickBot="1" x14ac:dyDescent="0.3">
      <c r="A41" s="148" t="s">
        <v>6</v>
      </c>
      <c r="B41" s="98">
        <v>1.662831462819595</v>
      </c>
      <c r="C41" s="98">
        <v>1.4658870930498342</v>
      </c>
      <c r="D41" s="98">
        <v>1.2514496416184213</v>
      </c>
      <c r="E41" s="98">
        <v>1.219638513910519</v>
      </c>
      <c r="F41" s="98">
        <v>1.064913681012952</v>
      </c>
      <c r="G41" s="98">
        <v>1.2793346042105775</v>
      </c>
      <c r="H41" s="98">
        <v>1.3201835431765996</v>
      </c>
      <c r="I41" s="98">
        <v>1.3522074565538782</v>
      </c>
      <c r="J41" s="98">
        <v>1.4641147144549345</v>
      </c>
      <c r="K41" s="98">
        <v>1.3034488373856414</v>
      </c>
      <c r="L41" s="98">
        <v>1.1948351875455363</v>
      </c>
      <c r="M41" s="99">
        <v>1.2761625431045154</v>
      </c>
      <c r="N41" s="82"/>
      <c r="O41" s="148" t="s">
        <v>6</v>
      </c>
      <c r="P41" s="97"/>
      <c r="Q41" s="100">
        <f t="shared" si="46"/>
        <v>-11.84391648663</v>
      </c>
      <c r="R41" s="100">
        <f t="shared" si="36"/>
        <v>-14.628510780135706</v>
      </c>
      <c r="S41" s="100">
        <f t="shared" si="37"/>
        <v>-2.5419422923612771</v>
      </c>
      <c r="T41" s="100">
        <f t="shared" si="38"/>
        <v>-12.686122251213089</v>
      </c>
      <c r="U41" s="100">
        <f t="shared" si="39"/>
        <v>20.13505197845398</v>
      </c>
      <c r="V41" s="100">
        <f t="shared" si="40"/>
        <v>3.1929831985767452</v>
      </c>
      <c r="W41" s="100">
        <f t="shared" si="41"/>
        <v>2.4257167530071846</v>
      </c>
      <c r="X41" s="100">
        <f t="shared" si="42"/>
        <v>8.2758941580054337</v>
      </c>
      <c r="Y41" s="100">
        <f t="shared" si="43"/>
        <v>-10.973585299230209</v>
      </c>
      <c r="Z41" s="100">
        <f t="shared" si="44"/>
        <v>-8.3327896519478379</v>
      </c>
      <c r="AA41" s="100">
        <f t="shared" si="45"/>
        <v>6.8065752002202071</v>
      </c>
      <c r="AB41" s="133">
        <f t="shared" si="47"/>
        <v>-2.3773246188988129E-2</v>
      </c>
      <c r="AC41" s="141"/>
    </row>
    <row r="42" spans="1:40" ht="15.75" thickBot="1" x14ac:dyDescent="0.3">
      <c r="A42" s="142" t="s">
        <v>7</v>
      </c>
      <c r="B42" s="143">
        <v>6.2742022011073599</v>
      </c>
      <c r="C42" s="143">
        <v>6.2300015558217678</v>
      </c>
      <c r="D42" s="143">
        <v>6.2947687076808894</v>
      </c>
      <c r="E42" s="143">
        <v>6.3518743462374179</v>
      </c>
      <c r="F42" s="143">
        <v>6.5001257665446106</v>
      </c>
      <c r="G42" s="143">
        <v>7.1696633497122271</v>
      </c>
      <c r="H42" s="143">
        <v>7.2576928644341345</v>
      </c>
      <c r="I42" s="143">
        <v>7.5906056098979029</v>
      </c>
      <c r="J42" s="143">
        <v>8.1151461696615961</v>
      </c>
      <c r="K42" s="143">
        <v>5.8568119909747267</v>
      </c>
      <c r="L42" s="143">
        <v>5.7950386037202177</v>
      </c>
      <c r="M42" s="129">
        <v>8.3337343388769689</v>
      </c>
      <c r="N42" s="144"/>
      <c r="O42" s="142" t="s">
        <v>7</v>
      </c>
      <c r="P42" s="145"/>
      <c r="Q42" s="110">
        <f t="shared" si="46"/>
        <v>-0.70448232092027463</v>
      </c>
      <c r="R42" s="110">
        <f t="shared" si="36"/>
        <v>1.0396008938167658</v>
      </c>
      <c r="S42" s="110">
        <f t="shared" si="37"/>
        <v>0.90719200670309119</v>
      </c>
      <c r="T42" s="110">
        <f t="shared" si="38"/>
        <v>2.3339791095680384</v>
      </c>
      <c r="U42" s="110">
        <f t="shared" si="39"/>
        <v>10.300378903645964</v>
      </c>
      <c r="V42" s="110">
        <f t="shared" si="40"/>
        <v>1.2278054132826299</v>
      </c>
      <c r="W42" s="110">
        <f t="shared" si="41"/>
        <v>4.5870327069802892</v>
      </c>
      <c r="X42" s="110">
        <f t="shared" si="42"/>
        <v>6.9103914327956826</v>
      </c>
      <c r="Y42" s="110">
        <f t="shared" si="43"/>
        <v>-27.828632183233275</v>
      </c>
      <c r="Z42" s="110">
        <f t="shared" si="44"/>
        <v>-1.0547271681198063</v>
      </c>
      <c r="AA42" s="110">
        <f t="shared" si="45"/>
        <v>43.808090139848161</v>
      </c>
      <c r="AB42" s="130">
        <f t="shared" si="47"/>
        <v>2.6141794024658438E-2</v>
      </c>
      <c r="AC42" s="141"/>
    </row>
    <row r="43" spans="1:40" ht="15" x14ac:dyDescent="0.25">
      <c r="A43" s="146" t="s">
        <v>8</v>
      </c>
      <c r="B43" s="25">
        <v>3.7353328856111672</v>
      </c>
      <c r="C43" s="25">
        <v>3.6779368215143817</v>
      </c>
      <c r="D43" s="25">
        <v>3.7428027961523083</v>
      </c>
      <c r="E43" s="25">
        <v>3.8591648451218106</v>
      </c>
      <c r="F43" s="25">
        <v>3.938404022070908</v>
      </c>
      <c r="G43" s="25">
        <v>4.5773177887248764</v>
      </c>
      <c r="H43" s="25">
        <v>4.5770461888668015</v>
      </c>
      <c r="I43" s="25">
        <v>4.8549525732040646</v>
      </c>
      <c r="J43" s="25">
        <v>5.2059802892935725</v>
      </c>
      <c r="K43" s="25">
        <v>3.7481324909747293</v>
      </c>
      <c r="L43" s="25">
        <v>3.966715518116712</v>
      </c>
      <c r="M43" s="90">
        <v>5.1399359809571541</v>
      </c>
      <c r="N43" s="82"/>
      <c r="O43" s="146" t="s">
        <v>8</v>
      </c>
      <c r="P43" s="24"/>
      <c r="Q43" s="91">
        <f t="shared" si="46"/>
        <v>-1.5365715949408461</v>
      </c>
      <c r="R43" s="91">
        <f t="shared" si="36"/>
        <v>1.7636511388256562</v>
      </c>
      <c r="S43" s="91">
        <f t="shared" si="37"/>
        <v>3.1089548476645712</v>
      </c>
      <c r="T43" s="91">
        <f t="shared" si="38"/>
        <v>2.0532726672523451</v>
      </c>
      <c r="U43" s="91">
        <f t="shared" si="39"/>
        <v>16.22265676841382</v>
      </c>
      <c r="V43" s="91">
        <f t="shared" si="40"/>
        <v>-5.9336028349161428E-3</v>
      </c>
      <c r="W43" s="91">
        <f t="shared" si="41"/>
        <v>6.0717408754415034</v>
      </c>
      <c r="X43" s="91">
        <f t="shared" si="42"/>
        <v>7.2303016516975847</v>
      </c>
      <c r="Y43" s="91">
        <f t="shared" si="43"/>
        <v>-28.003329196558798</v>
      </c>
      <c r="Z43" s="91">
        <f t="shared" si="44"/>
        <v>5.8317849667352215</v>
      </c>
      <c r="AA43" s="91">
        <f t="shared" si="45"/>
        <v>29.576622207519812</v>
      </c>
      <c r="AB43" s="131">
        <f t="shared" si="47"/>
        <v>2.9443656198859802E-2</v>
      </c>
      <c r="AC43" s="141"/>
    </row>
    <row r="44" spans="1:40" ht="15.75" thickBot="1" x14ac:dyDescent="0.3">
      <c r="A44" s="155" t="s">
        <v>9</v>
      </c>
      <c r="B44" s="98">
        <v>1.309925967962442</v>
      </c>
      <c r="C44" s="98">
        <v>1.3153601417360168</v>
      </c>
      <c r="D44" s="98">
        <v>1.2933753329360398</v>
      </c>
      <c r="E44" s="98">
        <v>1.2045749300284494</v>
      </c>
      <c r="F44" s="98">
        <v>1.2181346612719159</v>
      </c>
      <c r="G44" s="98">
        <v>1.1920638964894594</v>
      </c>
      <c r="H44" s="98">
        <v>1.2096977898060441</v>
      </c>
      <c r="I44" s="98">
        <v>1.2060929983965794</v>
      </c>
      <c r="J44" s="98">
        <v>1.2665372061314715</v>
      </c>
      <c r="K44" s="98">
        <v>0.84403800000000007</v>
      </c>
      <c r="L44" s="98">
        <v>0.3495958853783982</v>
      </c>
      <c r="M44" s="99">
        <v>1.316130341508668</v>
      </c>
      <c r="N44" s="82"/>
      <c r="O44" s="155" t="s">
        <v>9</v>
      </c>
      <c r="P44" s="127"/>
      <c r="Q44" s="128">
        <f t="shared" si="46"/>
        <v>0.41484586965075038</v>
      </c>
      <c r="R44" s="128">
        <f t="shared" si="36"/>
        <v>-1.6713908307242282</v>
      </c>
      <c r="S44" s="128">
        <f t="shared" si="37"/>
        <v>-6.8657875750582109</v>
      </c>
      <c r="T44" s="128">
        <f t="shared" si="38"/>
        <v>1.1256859914182584</v>
      </c>
      <c r="U44" s="128">
        <f t="shared" si="39"/>
        <v>-2.1402202573592897</v>
      </c>
      <c r="V44" s="128">
        <f t="shared" si="40"/>
        <v>1.4792741704966683</v>
      </c>
      <c r="W44" s="128">
        <f t="shared" si="41"/>
        <v>-0.29799107180668344</v>
      </c>
      <c r="X44" s="128">
        <f t="shared" si="42"/>
        <v>5.0115710658505339</v>
      </c>
      <c r="Y44" s="128">
        <f t="shared" si="43"/>
        <v>-33.358609923664126</v>
      </c>
      <c r="Z44" s="128">
        <f t="shared" si="44"/>
        <v>-58.580551423229977</v>
      </c>
      <c r="AA44" s="128">
        <f t="shared" si="45"/>
        <v>276.47191988089475</v>
      </c>
      <c r="AB44" s="132">
        <f t="shared" si="47"/>
        <v>4.2966037648373145E-4</v>
      </c>
      <c r="AC44" s="141"/>
    </row>
    <row r="45" spans="1:40" ht="15.75" thickBot="1" x14ac:dyDescent="0.3">
      <c r="A45" s="142" t="s">
        <v>10</v>
      </c>
      <c r="B45" s="143">
        <v>16.407785296358778</v>
      </c>
      <c r="C45" s="143">
        <v>16.184500747871354</v>
      </c>
      <c r="D45" s="143">
        <v>16.828008237111902</v>
      </c>
      <c r="E45" s="143">
        <v>17.527041633795989</v>
      </c>
      <c r="F45" s="143">
        <v>18.119143794308009</v>
      </c>
      <c r="G45" s="143">
        <v>19.324713370302945</v>
      </c>
      <c r="H45" s="143">
        <v>20.324997320354569</v>
      </c>
      <c r="I45" s="143">
        <v>21.195375643237369</v>
      </c>
      <c r="J45" s="143">
        <v>22.61521162043622</v>
      </c>
      <c r="K45" s="143">
        <v>20.198453888189427</v>
      </c>
      <c r="L45" s="143">
        <v>21.744700197553239</v>
      </c>
      <c r="M45" s="129">
        <v>24.894030929226339</v>
      </c>
      <c r="N45" s="144"/>
      <c r="O45" s="142" t="s">
        <v>10</v>
      </c>
      <c r="P45" s="145"/>
      <c r="Q45" s="110">
        <f t="shared" si="46"/>
        <v>-1.3608451381733728</v>
      </c>
      <c r="R45" s="110">
        <f t="shared" si="36"/>
        <v>3.9760725354792585</v>
      </c>
      <c r="S45" s="110">
        <f t="shared" si="37"/>
        <v>4.1539877259060445</v>
      </c>
      <c r="T45" s="110">
        <f t="shared" si="38"/>
        <v>3.378220768131897</v>
      </c>
      <c r="U45" s="110">
        <f t="shared" si="39"/>
        <v>6.6535681248561884</v>
      </c>
      <c r="V45" s="110">
        <f t="shared" si="40"/>
        <v>5.1761903573110724</v>
      </c>
      <c r="W45" s="110">
        <f t="shared" si="41"/>
        <v>4.2823047362036082</v>
      </c>
      <c r="X45" s="110">
        <f t="shared" si="42"/>
        <v>6.6988007247319814</v>
      </c>
      <c r="Y45" s="110">
        <f t="shared" si="43"/>
        <v>-10.686425459149328</v>
      </c>
      <c r="Z45" s="110">
        <f t="shared" si="44"/>
        <v>7.6552706356794173</v>
      </c>
      <c r="AA45" s="110">
        <f t="shared" si="45"/>
        <v>14.483210635516002</v>
      </c>
      <c r="AB45" s="130">
        <f t="shared" si="47"/>
        <v>3.8624732280259533E-2</v>
      </c>
      <c r="AC45" s="141"/>
    </row>
    <row r="46" spans="1:40" s="102" customFormat="1" ht="15" customHeight="1" x14ac:dyDescent="0.2">
      <c r="A46" s="149" t="s">
        <v>11</v>
      </c>
      <c r="B46" s="149"/>
      <c r="C46" s="149"/>
      <c r="D46" s="149"/>
      <c r="E46" s="149"/>
      <c r="F46" s="149"/>
      <c r="G46" s="149"/>
      <c r="H46" s="150"/>
      <c r="I46" s="150"/>
      <c r="J46" s="150"/>
      <c r="K46" s="150"/>
      <c r="L46" s="150"/>
      <c r="M46" s="150"/>
      <c r="N46" s="150"/>
      <c r="O46" s="169" t="s">
        <v>12</v>
      </c>
      <c r="P46" s="169"/>
      <c r="Q46" s="169"/>
      <c r="R46" s="169"/>
      <c r="S46" s="169"/>
      <c r="T46" s="169"/>
      <c r="U46" s="169"/>
      <c r="V46" s="103"/>
      <c r="W46" s="104"/>
      <c r="X46" s="104"/>
      <c r="Y46" s="104"/>
      <c r="Z46" s="104"/>
      <c r="AA46" s="104"/>
      <c r="AB46" s="51"/>
    </row>
    <row r="47" spans="1:40" ht="15" x14ac:dyDescent="0.25">
      <c r="A47" s="151" t="s">
        <v>83</v>
      </c>
      <c r="B47" s="151"/>
      <c r="C47" s="151"/>
      <c r="D47" s="151"/>
      <c r="E47" s="151"/>
      <c r="F47" s="151"/>
      <c r="G47" s="158"/>
      <c r="H47" s="158"/>
      <c r="I47" s="158"/>
      <c r="J47" s="158"/>
      <c r="K47" s="158"/>
      <c r="L47" s="158"/>
      <c r="M47" s="158"/>
      <c r="N47" s="151"/>
      <c r="O47" s="170" t="s">
        <v>87</v>
      </c>
      <c r="P47" s="170"/>
      <c r="Q47" s="170"/>
      <c r="R47" s="170"/>
      <c r="S47" s="170"/>
      <c r="T47" s="170"/>
      <c r="U47" s="170"/>
      <c r="V47" s="170"/>
      <c r="W47" s="170"/>
      <c r="X47" s="170"/>
      <c r="Y47" s="170"/>
      <c r="Z47" s="170"/>
      <c r="AA47" s="170"/>
      <c r="AB47" s="168"/>
    </row>
    <row r="48" spans="1:40" ht="51" x14ac:dyDescent="0.25">
      <c r="A48" s="125" t="s">
        <v>73</v>
      </c>
      <c r="B48" s="125"/>
      <c r="C48" s="125"/>
      <c r="D48" s="125"/>
      <c r="E48" s="125"/>
      <c r="F48" s="125"/>
      <c r="G48" s="125"/>
      <c r="H48" s="125"/>
      <c r="I48" s="125"/>
      <c r="J48" s="125"/>
      <c r="K48" s="125"/>
      <c r="L48" s="125"/>
      <c r="M48" s="152"/>
      <c r="N48" s="152"/>
      <c r="O48" s="167" t="s">
        <v>73</v>
      </c>
      <c r="P48" s="167"/>
      <c r="Q48" s="167"/>
      <c r="R48" s="167"/>
      <c r="S48" s="167"/>
      <c r="T48" s="167"/>
      <c r="U48" s="167"/>
      <c r="V48" s="167"/>
      <c r="W48" s="167"/>
      <c r="X48" s="167"/>
      <c r="Y48" s="167"/>
      <c r="Z48" s="167"/>
      <c r="AA48" s="167"/>
      <c r="AB48" s="168"/>
    </row>
    <row r="49" spans="1:27" ht="15" x14ac:dyDescent="0.25">
      <c r="A49" s="141"/>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row>
    <row r="50" spans="1:27" ht="15.75" customHeight="1" x14ac:dyDescent="0.25">
      <c r="A50" s="120" t="s">
        <v>52</v>
      </c>
      <c r="B50" s="159"/>
      <c r="C50" s="159"/>
      <c r="D50" s="159"/>
      <c r="E50" s="159"/>
      <c r="F50" s="159"/>
      <c r="G50" s="159"/>
      <c r="H50" s="159"/>
      <c r="I50" s="159"/>
      <c r="J50" s="159"/>
      <c r="K50" s="159"/>
      <c r="L50" s="159"/>
      <c r="M50" s="141"/>
      <c r="N50" s="141"/>
      <c r="O50" s="141"/>
      <c r="P50" s="141"/>
      <c r="Q50" s="141"/>
      <c r="R50" s="141"/>
      <c r="S50" s="141"/>
      <c r="T50" s="141"/>
      <c r="U50" s="141"/>
      <c r="V50" s="141"/>
      <c r="W50" s="141"/>
      <c r="X50" s="141"/>
      <c r="Y50" s="141"/>
      <c r="Z50" s="141"/>
      <c r="AA50" s="141"/>
    </row>
    <row r="51" spans="1:27" s="102" customFormat="1" ht="11.25" x14ac:dyDescent="0.2">
      <c r="A51" s="12"/>
      <c r="B51" s="160">
        <v>2011</v>
      </c>
      <c r="C51" s="160">
        <v>2012</v>
      </c>
      <c r="D51" s="160">
        <v>2013</v>
      </c>
      <c r="E51" s="160">
        <v>2014</v>
      </c>
      <c r="F51" s="160">
        <v>2015</v>
      </c>
      <c r="G51" s="160">
        <v>2016</v>
      </c>
      <c r="H51" s="160">
        <v>2017</v>
      </c>
      <c r="I51" s="160">
        <v>2018</v>
      </c>
      <c r="J51" s="160">
        <v>2019</v>
      </c>
      <c r="K51" s="160">
        <v>2020</v>
      </c>
      <c r="L51" s="160">
        <v>2021</v>
      </c>
      <c r="M51" s="161">
        <v>2022</v>
      </c>
      <c r="N51" s="51"/>
      <c r="O51" s="51"/>
      <c r="P51" s="51"/>
      <c r="Q51" s="51"/>
      <c r="R51" s="51"/>
      <c r="S51" s="51"/>
      <c r="T51" s="51"/>
      <c r="U51" s="51"/>
      <c r="V51" s="51"/>
      <c r="W51" s="51"/>
      <c r="X51" s="51"/>
      <c r="Y51" s="51"/>
      <c r="Z51" s="51"/>
      <c r="AA51" s="51"/>
    </row>
    <row r="52" spans="1:27" s="102" customFormat="1" ht="22.5" x14ac:dyDescent="0.2">
      <c r="A52" s="162" t="s">
        <v>53</v>
      </c>
      <c r="B52" s="105">
        <v>2019.5</v>
      </c>
      <c r="C52" s="105">
        <v>2049.1</v>
      </c>
      <c r="D52" s="105">
        <v>2077.1</v>
      </c>
      <c r="E52" s="105">
        <v>2108.6</v>
      </c>
      <c r="F52" s="105">
        <v>2156</v>
      </c>
      <c r="G52" s="105">
        <v>2190.8000000000002</v>
      </c>
      <c r="H52" s="105">
        <v>2253</v>
      </c>
      <c r="I52" s="105">
        <v>2318.3000000000002</v>
      </c>
      <c r="J52" s="105">
        <v>2391.5</v>
      </c>
      <c r="K52" s="105">
        <v>2272.6999999999998</v>
      </c>
      <c r="L52" s="105">
        <v>2454.5</v>
      </c>
      <c r="M52" s="105">
        <v>2588.4</v>
      </c>
      <c r="N52" s="51"/>
      <c r="O52" s="51"/>
      <c r="P52" s="51"/>
      <c r="Q52" s="51"/>
      <c r="R52" s="51"/>
      <c r="S52" s="51"/>
      <c r="T52" s="51"/>
      <c r="U52" s="51"/>
      <c r="V52" s="51"/>
      <c r="W52" s="51"/>
      <c r="X52" s="51"/>
      <c r="Y52" s="51"/>
      <c r="Z52" s="51"/>
      <c r="AA52" s="51"/>
    </row>
    <row r="53" spans="1:27" s="102" customFormat="1" ht="22.5" customHeight="1" x14ac:dyDescent="0.2">
      <c r="A53" s="163" t="s">
        <v>54</v>
      </c>
      <c r="B53" s="164">
        <f t="shared" ref="B53:M53" si="48">100*B13/B52</f>
        <v>0.7722783329147036</v>
      </c>
      <c r="C53" s="164">
        <f t="shared" si="48"/>
        <v>0.75869630366031915</v>
      </c>
      <c r="D53" s="164">
        <f t="shared" si="48"/>
        <v>0.78590404559436955</v>
      </c>
      <c r="E53" s="164">
        <f t="shared" si="48"/>
        <v>0.81336210272252185</v>
      </c>
      <c r="F53" s="164">
        <f t="shared" si="48"/>
        <v>0.82227822602968148</v>
      </c>
      <c r="G53" s="164">
        <f t="shared" si="48"/>
        <v>0.86497674408982761</v>
      </c>
      <c r="H53" s="164">
        <f t="shared" si="48"/>
        <v>0.88790594394930167</v>
      </c>
      <c r="I53" s="164">
        <f t="shared" si="48"/>
        <v>0.89973241026878892</v>
      </c>
      <c r="J53" s="164">
        <f t="shared" si="48"/>
        <v>0.93353547964994987</v>
      </c>
      <c r="K53" s="164">
        <f t="shared" si="48"/>
        <v>0.8887426359919669</v>
      </c>
      <c r="L53" s="164">
        <f t="shared" si="48"/>
        <v>0.89710510648193309</v>
      </c>
      <c r="M53" s="164">
        <f t="shared" si="48"/>
        <v>1.0022689800773721</v>
      </c>
      <c r="N53" s="51"/>
      <c r="O53" s="51"/>
      <c r="P53" s="51"/>
      <c r="Q53" s="51"/>
      <c r="R53" s="51"/>
      <c r="S53" s="51"/>
      <c r="T53" s="51"/>
      <c r="U53" s="51"/>
      <c r="V53" s="51"/>
      <c r="W53" s="51"/>
      <c r="X53" s="51"/>
      <c r="Y53" s="51"/>
      <c r="Z53" s="51"/>
      <c r="AA53" s="51"/>
    </row>
    <row r="54" spans="1:27" ht="15" x14ac:dyDescent="0.25">
      <c r="A54" s="151" t="s">
        <v>77</v>
      </c>
      <c r="B54" s="165"/>
      <c r="C54" s="165"/>
      <c r="D54" s="165"/>
      <c r="E54" s="165"/>
      <c r="F54" s="165"/>
      <c r="G54" s="114"/>
      <c r="H54" s="114"/>
      <c r="I54" s="114"/>
      <c r="J54" s="1"/>
      <c r="K54" s="114"/>
      <c r="L54" s="1"/>
      <c r="M54" s="141"/>
      <c r="N54" s="141"/>
      <c r="O54" s="141"/>
      <c r="P54" s="141"/>
      <c r="Q54" s="141"/>
      <c r="R54" s="141"/>
      <c r="S54" s="141"/>
      <c r="T54" s="141"/>
      <c r="U54" s="141"/>
      <c r="V54" s="141"/>
      <c r="W54" s="141"/>
      <c r="X54" s="141"/>
      <c r="Y54" s="141"/>
      <c r="Z54" s="141"/>
      <c r="AA54" s="141"/>
    </row>
    <row r="55" spans="1:27" ht="15" x14ac:dyDescent="0.25">
      <c r="A55" s="122" t="s">
        <v>72</v>
      </c>
      <c r="B55" s="165"/>
      <c r="C55" s="165"/>
      <c r="D55" s="165"/>
      <c r="E55" s="165"/>
      <c r="F55" s="165"/>
      <c r="G55" s="114"/>
      <c r="H55" s="114"/>
      <c r="I55" s="114"/>
      <c r="J55" s="157"/>
      <c r="K55" s="114"/>
      <c r="L55" s="157"/>
      <c r="M55" s="157"/>
      <c r="N55" s="141"/>
      <c r="O55" s="141"/>
      <c r="P55" s="141"/>
      <c r="Q55" s="141"/>
      <c r="R55" s="141"/>
      <c r="S55" s="141"/>
      <c r="T55" s="141"/>
      <c r="U55" s="141"/>
      <c r="V55" s="141"/>
      <c r="W55" s="141"/>
      <c r="X55" s="141"/>
      <c r="Y55" s="141"/>
      <c r="Z55" s="141"/>
      <c r="AA55" s="141"/>
    </row>
    <row r="56" spans="1:27" ht="15" x14ac:dyDescent="0.25">
      <c r="A56" s="141"/>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row>
    <row r="57" spans="1:27" ht="15" x14ac:dyDescent="0.25">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row>
    <row r="58" spans="1:27" ht="15" x14ac:dyDescent="0.25">
      <c r="A58" s="141"/>
      <c r="B58" s="141"/>
      <c r="C58" s="141"/>
      <c r="D58" s="141"/>
      <c r="E58" s="141"/>
      <c r="F58" s="141"/>
      <c r="G58" s="141"/>
      <c r="H58" s="141"/>
      <c r="I58" s="141"/>
      <c r="J58" s="141"/>
      <c r="K58" s="141"/>
      <c r="L58" s="141"/>
      <c r="M58" s="141"/>
      <c r="N58" s="141"/>
      <c r="O58" s="141"/>
      <c r="P58" s="141"/>
      <c r="Q58" s="141"/>
      <c r="R58" s="141"/>
      <c r="S58" s="141"/>
      <c r="T58" s="141"/>
      <c r="U58" s="141"/>
      <c r="V58" s="141"/>
      <c r="W58" s="141"/>
      <c r="X58" s="141"/>
      <c r="Y58" s="141"/>
      <c r="Z58" s="141"/>
      <c r="AA58" s="141"/>
    </row>
    <row r="59" spans="1:27" ht="15" x14ac:dyDescent="0.25">
      <c r="A59" s="141"/>
      <c r="B59" s="141"/>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row>
    <row r="60" spans="1:27" ht="15" x14ac:dyDescent="0.25">
      <c r="A60" s="141"/>
      <c r="B60" s="141"/>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41"/>
      <c r="AA60" s="141"/>
    </row>
    <row r="61" spans="1:27" ht="15" x14ac:dyDescent="0.25">
      <c r="A61" s="141"/>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row>
    <row r="62" spans="1:27" ht="15" x14ac:dyDescent="0.25">
      <c r="A62" s="141"/>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row>
    <row r="63" spans="1:27" ht="27" customHeight="1" x14ac:dyDescent="0.25">
      <c r="A63" s="141"/>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row>
    <row r="64" spans="1:27" ht="27" customHeight="1" x14ac:dyDescent="0.25">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row>
    <row r="65" spans="1:36" ht="15" x14ac:dyDescent="0.25">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row>
    <row r="66" spans="1:36" ht="15" x14ac:dyDescent="0.25">
      <c r="A66" s="141"/>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row>
    <row r="67" spans="1:36" ht="15" x14ac:dyDescent="0.25">
      <c r="A67" s="141"/>
      <c r="B67" s="141"/>
      <c r="C67" s="141"/>
      <c r="D67" s="141"/>
      <c r="E67" s="141"/>
      <c r="F67" s="141"/>
      <c r="G67" s="141"/>
      <c r="H67" s="141"/>
      <c r="I67" s="141"/>
      <c r="J67" s="141"/>
      <c r="K67" s="141"/>
      <c r="L67" s="141"/>
      <c r="M67" s="141"/>
      <c r="N67" s="141"/>
      <c r="O67" s="141"/>
      <c r="P67" s="141"/>
      <c r="Q67" s="141"/>
      <c r="R67" s="141"/>
      <c r="S67" s="141"/>
      <c r="T67" s="141"/>
      <c r="U67" s="141"/>
      <c r="V67" s="141"/>
      <c r="W67" s="141"/>
      <c r="X67" s="141"/>
      <c r="Y67" s="141"/>
      <c r="Z67" s="141"/>
      <c r="AA67" s="141"/>
    </row>
    <row r="68" spans="1:36" ht="15" x14ac:dyDescent="0.25">
      <c r="O68" s="141"/>
      <c r="P68" s="141"/>
      <c r="Q68" s="141"/>
    </row>
    <row r="69" spans="1:36" ht="15" x14ac:dyDescent="0.25">
      <c r="O69" s="141"/>
      <c r="P69" s="141"/>
      <c r="Q69" s="141"/>
    </row>
    <row r="70" spans="1:36" ht="15" x14ac:dyDescent="0.25">
      <c r="O70" s="141"/>
      <c r="P70" s="141"/>
      <c r="Q70" s="141"/>
    </row>
    <row r="71" spans="1:36" ht="15" x14ac:dyDescent="0.25">
      <c r="O71" s="141"/>
      <c r="P71" s="141"/>
      <c r="Q71" s="141"/>
    </row>
    <row r="72" spans="1:36" ht="15" x14ac:dyDescent="0.25">
      <c r="O72" s="141"/>
      <c r="P72" s="141"/>
      <c r="Q72" s="141"/>
    </row>
    <row r="73" spans="1:36" ht="15" x14ac:dyDescent="0.25">
      <c r="O73" s="141"/>
      <c r="P73" s="141"/>
      <c r="Q73" s="141"/>
    </row>
    <row r="74" spans="1:36" ht="15" x14ac:dyDescent="0.25">
      <c r="O74" s="141"/>
      <c r="P74" s="141"/>
      <c r="Q74" s="141"/>
    </row>
    <row r="75" spans="1:36" ht="15" x14ac:dyDescent="0.25">
      <c r="O75" s="141"/>
      <c r="P75" s="141"/>
      <c r="Q75" s="141"/>
    </row>
    <row r="76" spans="1:36" ht="15" x14ac:dyDescent="0.25">
      <c r="O76" s="141"/>
      <c r="P76" s="141"/>
      <c r="Q76" s="141"/>
    </row>
    <row r="77" spans="1:36" ht="15" x14ac:dyDescent="0.25">
      <c r="O77" s="141"/>
      <c r="P77" s="141"/>
      <c r="Q77" s="141"/>
    </row>
    <row r="78" spans="1:36" ht="15" x14ac:dyDescent="0.25">
      <c r="O78" s="141"/>
      <c r="P78" s="141"/>
      <c r="Q78" s="141"/>
    </row>
    <row r="79" spans="1:36" ht="15" x14ac:dyDescent="0.25">
      <c r="O79" s="141"/>
      <c r="P79" s="141"/>
      <c r="Q79" s="141"/>
      <c r="R79" s="141"/>
      <c r="S79" s="141"/>
      <c r="T79" s="141"/>
      <c r="U79" s="141"/>
      <c r="V79" s="153"/>
      <c r="W79" s="153"/>
      <c r="X79" s="153"/>
      <c r="Y79" s="153"/>
      <c r="Z79" s="153"/>
      <c r="AA79" s="153"/>
      <c r="AB79" s="141"/>
      <c r="AC79" s="141"/>
      <c r="AD79" s="141"/>
      <c r="AE79" s="141"/>
      <c r="AF79" s="141"/>
      <c r="AG79" s="141"/>
      <c r="AH79" s="141"/>
      <c r="AI79" s="141"/>
      <c r="AJ79" s="141"/>
    </row>
    <row r="80" spans="1:36" ht="15" x14ac:dyDescent="0.25">
      <c r="O80" s="141"/>
      <c r="P80" s="141"/>
      <c r="Q80" s="141"/>
      <c r="R80" s="141"/>
      <c r="S80" s="141"/>
      <c r="T80" s="141"/>
      <c r="U80" s="141"/>
      <c r="V80" s="153"/>
      <c r="W80" s="153"/>
      <c r="X80" s="153"/>
      <c r="Y80" s="153"/>
      <c r="Z80" s="153"/>
      <c r="AA80" s="153"/>
      <c r="AB80" s="141"/>
      <c r="AC80" s="141"/>
      <c r="AD80" s="141"/>
      <c r="AE80" s="141"/>
      <c r="AF80" s="141"/>
      <c r="AG80" s="141"/>
      <c r="AH80" s="141"/>
      <c r="AI80" s="141"/>
      <c r="AJ80" s="141"/>
    </row>
    <row r="81" spans="1:36" ht="15" x14ac:dyDescent="0.25">
      <c r="O81" s="141"/>
      <c r="P81" s="141"/>
      <c r="Q81" s="141"/>
      <c r="R81" s="141"/>
      <c r="S81" s="141"/>
      <c r="T81" s="141"/>
      <c r="U81" s="141"/>
      <c r="V81" s="153"/>
      <c r="W81" s="153"/>
      <c r="X81" s="153"/>
      <c r="Y81" s="153"/>
      <c r="Z81" s="153"/>
      <c r="AA81" s="153"/>
      <c r="AB81" s="141"/>
      <c r="AC81" s="141"/>
      <c r="AD81" s="141"/>
      <c r="AE81" s="141"/>
      <c r="AF81" s="141"/>
      <c r="AG81" s="141"/>
      <c r="AH81" s="141"/>
      <c r="AI81" s="141"/>
      <c r="AJ81" s="141"/>
    </row>
    <row r="82" spans="1:36" ht="15" x14ac:dyDescent="0.25">
      <c r="O82" s="141"/>
      <c r="P82" s="141"/>
      <c r="Q82" s="141"/>
      <c r="R82" s="141"/>
      <c r="S82" s="141"/>
      <c r="T82" s="141"/>
      <c r="U82" s="141"/>
      <c r="V82" s="153"/>
      <c r="W82" s="153"/>
      <c r="X82" s="153"/>
      <c r="Y82" s="153"/>
      <c r="Z82" s="153"/>
      <c r="AA82" s="153"/>
      <c r="AB82" s="141"/>
      <c r="AC82" s="141"/>
      <c r="AD82" s="141"/>
      <c r="AE82" s="141"/>
      <c r="AF82" s="141"/>
      <c r="AG82" s="141"/>
      <c r="AH82" s="141"/>
      <c r="AI82" s="141"/>
      <c r="AJ82" s="141"/>
    </row>
    <row r="83" spans="1:36" ht="15" x14ac:dyDescent="0.25">
      <c r="O83" s="141"/>
      <c r="P83" s="141"/>
      <c r="Q83" s="141"/>
      <c r="R83" s="141"/>
      <c r="S83" s="141"/>
      <c r="T83" s="141"/>
      <c r="U83" s="141"/>
      <c r="V83" s="153"/>
      <c r="W83" s="153"/>
      <c r="X83" s="153"/>
      <c r="Y83" s="153"/>
      <c r="Z83" s="153"/>
      <c r="AA83" s="153"/>
      <c r="AB83" s="141"/>
    </row>
    <row r="84" spans="1:36" ht="15" x14ac:dyDescent="0.25">
      <c r="A84" s="141"/>
      <c r="B84" s="141"/>
      <c r="C84" s="141"/>
      <c r="D84" s="141"/>
      <c r="E84" s="141"/>
      <c r="F84" s="141"/>
      <c r="G84" s="141"/>
      <c r="H84" s="141"/>
      <c r="I84" s="141"/>
      <c r="J84" s="141"/>
      <c r="K84" s="141"/>
      <c r="L84" s="141"/>
      <c r="M84" s="141"/>
      <c r="N84" s="141"/>
      <c r="O84" s="141"/>
      <c r="P84" s="141"/>
      <c r="Q84" s="141"/>
    </row>
    <row r="85" spans="1:36" ht="15" x14ac:dyDescent="0.25">
      <c r="A85" s="141"/>
      <c r="B85" s="141"/>
      <c r="C85" s="141"/>
      <c r="D85" s="141"/>
      <c r="E85" s="141"/>
      <c r="F85" s="141"/>
      <c r="G85" s="141"/>
      <c r="H85" s="141"/>
      <c r="I85" s="141"/>
      <c r="J85" s="141"/>
      <c r="K85" s="141"/>
      <c r="L85" s="141"/>
      <c r="M85" s="141"/>
      <c r="N85" s="141"/>
      <c r="O85" s="141"/>
      <c r="P85" s="141"/>
      <c r="Q85" s="141"/>
    </row>
    <row r="86" spans="1:36" ht="15" x14ac:dyDescent="0.25">
      <c r="A86" s="141"/>
      <c r="B86" s="141"/>
      <c r="C86" s="141"/>
      <c r="D86" s="141"/>
      <c r="E86" s="141"/>
      <c r="F86" s="141"/>
      <c r="G86" s="141"/>
      <c r="H86" s="141"/>
      <c r="I86" s="141"/>
      <c r="J86" s="141"/>
      <c r="K86" s="141"/>
      <c r="L86" s="141"/>
      <c r="M86" s="141"/>
      <c r="N86" s="141"/>
      <c r="O86" s="141"/>
      <c r="P86" s="141"/>
      <c r="Q86" s="141"/>
    </row>
    <row r="87" spans="1:36" ht="15" x14ac:dyDescent="0.25">
      <c r="A87" s="141"/>
      <c r="B87" s="141"/>
      <c r="C87" s="141"/>
      <c r="D87" s="141"/>
      <c r="E87" s="141"/>
      <c r="F87" s="141"/>
      <c r="G87" s="141"/>
      <c r="H87" s="141"/>
      <c r="I87" s="141"/>
      <c r="J87" s="141"/>
      <c r="K87" s="141"/>
      <c r="L87" s="141"/>
      <c r="M87" s="141"/>
      <c r="N87" s="141"/>
      <c r="O87" s="141"/>
      <c r="P87" s="141"/>
      <c r="Q87" s="141"/>
    </row>
    <row r="88" spans="1:36" ht="15" x14ac:dyDescent="0.25">
      <c r="A88" s="141"/>
      <c r="B88" s="141"/>
      <c r="C88" s="141"/>
      <c r="D88" s="141"/>
      <c r="E88" s="141"/>
      <c r="F88" s="141"/>
      <c r="G88" s="141"/>
      <c r="H88" s="141"/>
      <c r="I88" s="141"/>
      <c r="J88" s="141"/>
      <c r="K88" s="141"/>
      <c r="L88" s="141"/>
      <c r="M88" s="141"/>
      <c r="N88" s="141"/>
      <c r="O88" s="141"/>
      <c r="P88" s="141"/>
      <c r="Q88" s="141"/>
    </row>
    <row r="89" spans="1:36" ht="15" x14ac:dyDescent="0.25">
      <c r="A89" s="141"/>
      <c r="B89" s="141"/>
      <c r="C89" s="141"/>
      <c r="D89" s="141"/>
      <c r="E89" s="141"/>
      <c r="F89" s="141"/>
      <c r="G89" s="141"/>
      <c r="H89" s="141"/>
      <c r="I89" s="141"/>
      <c r="J89" s="141"/>
      <c r="K89" s="141"/>
      <c r="L89" s="141"/>
      <c r="M89" s="141"/>
      <c r="N89" s="141"/>
      <c r="O89" s="141"/>
      <c r="P89" s="141"/>
      <c r="Q89" s="141"/>
    </row>
    <row r="90" spans="1:36" ht="15" x14ac:dyDescent="0.25">
      <c r="A90" s="141"/>
      <c r="B90" s="141"/>
      <c r="C90" s="141"/>
      <c r="D90" s="141"/>
      <c r="E90" s="141"/>
      <c r="F90" s="141"/>
      <c r="G90" s="141"/>
      <c r="H90" s="141"/>
      <c r="I90" s="141"/>
      <c r="J90" s="141"/>
      <c r="K90" s="141"/>
      <c r="L90" s="141"/>
      <c r="M90" s="141"/>
      <c r="N90" s="141"/>
      <c r="O90" s="141"/>
      <c r="P90" s="141"/>
      <c r="Q90" s="141"/>
    </row>
    <row r="91" spans="1:36" ht="15" x14ac:dyDescent="0.25">
      <c r="A91" s="141"/>
      <c r="B91" s="141"/>
      <c r="C91" s="141"/>
      <c r="D91" s="141"/>
      <c r="E91" s="141"/>
      <c r="F91" s="141"/>
      <c r="G91" s="141"/>
      <c r="H91" s="141"/>
      <c r="I91" s="141"/>
      <c r="J91" s="141"/>
      <c r="K91" s="141"/>
      <c r="L91" s="141"/>
      <c r="M91" s="141"/>
      <c r="N91" s="141"/>
      <c r="O91" s="141"/>
      <c r="P91" s="141"/>
      <c r="Q91" s="141"/>
    </row>
    <row r="92" spans="1:36" ht="15" x14ac:dyDescent="0.25">
      <c r="A92" s="141"/>
      <c r="B92" s="141"/>
      <c r="C92" s="141"/>
      <c r="D92" s="141"/>
      <c r="E92" s="141"/>
      <c r="F92" s="141"/>
      <c r="G92" s="141"/>
      <c r="H92" s="141"/>
      <c r="I92" s="141"/>
      <c r="J92" s="141"/>
      <c r="K92" s="141"/>
      <c r="L92" s="141"/>
      <c r="M92" s="141"/>
      <c r="N92" s="141"/>
      <c r="O92" s="141"/>
      <c r="P92" s="141"/>
      <c r="Q92" s="141"/>
    </row>
    <row r="93" spans="1:36" ht="15" x14ac:dyDescent="0.25">
      <c r="A93" s="141"/>
      <c r="B93" s="141"/>
      <c r="C93" s="141"/>
      <c r="D93" s="141"/>
      <c r="E93" s="141"/>
      <c r="F93" s="141"/>
      <c r="G93" s="141"/>
      <c r="H93" s="141"/>
      <c r="I93" s="141"/>
      <c r="J93" s="141"/>
      <c r="K93" s="141"/>
      <c r="L93" s="141"/>
      <c r="M93" s="141"/>
      <c r="N93" s="141"/>
      <c r="O93" s="141"/>
      <c r="P93" s="141"/>
      <c r="Q93" s="141"/>
    </row>
    <row r="94" spans="1:36" ht="15" x14ac:dyDescent="0.25">
      <c r="A94" s="141"/>
      <c r="B94" s="141"/>
      <c r="C94" s="141"/>
      <c r="D94" s="141"/>
      <c r="E94" s="141"/>
      <c r="F94" s="141"/>
      <c r="G94" s="141"/>
      <c r="H94" s="141"/>
      <c r="I94" s="141"/>
      <c r="J94" s="141"/>
      <c r="K94" s="141"/>
      <c r="L94" s="141"/>
      <c r="M94" s="141"/>
      <c r="N94" s="141"/>
      <c r="O94" s="141"/>
      <c r="P94" s="141"/>
      <c r="Q94" s="141"/>
    </row>
    <row r="95" spans="1:36" ht="15" x14ac:dyDescent="0.25">
      <c r="A95" s="141"/>
      <c r="B95" s="141"/>
      <c r="C95" s="141"/>
      <c r="D95" s="141"/>
      <c r="E95" s="141"/>
      <c r="F95" s="141"/>
      <c r="G95" s="141"/>
      <c r="H95" s="141"/>
      <c r="I95" s="141"/>
      <c r="J95" s="141"/>
      <c r="K95" s="141"/>
      <c r="L95" s="141"/>
      <c r="M95" s="141"/>
      <c r="N95" s="141"/>
      <c r="O95" s="141"/>
      <c r="P95" s="141"/>
      <c r="Q95" s="141"/>
    </row>
    <row r="96" spans="1:36" ht="15" x14ac:dyDescent="0.25">
      <c r="A96" s="141"/>
      <c r="B96" s="141"/>
      <c r="C96" s="141"/>
      <c r="D96" s="141"/>
      <c r="E96" s="141"/>
      <c r="F96" s="141"/>
      <c r="G96" s="141"/>
      <c r="H96" s="141"/>
      <c r="I96" s="141"/>
      <c r="J96" s="141"/>
      <c r="K96" s="141"/>
      <c r="L96" s="141"/>
      <c r="M96" s="141"/>
      <c r="N96" s="141"/>
      <c r="O96" s="141"/>
      <c r="P96" s="141"/>
      <c r="Q96" s="141"/>
    </row>
    <row r="97" spans="1:27" ht="15" x14ac:dyDescent="0.25">
      <c r="A97" s="141"/>
      <c r="B97" s="141"/>
      <c r="C97" s="141"/>
      <c r="D97" s="141"/>
      <c r="E97" s="141"/>
      <c r="F97" s="141"/>
      <c r="G97" s="141"/>
      <c r="H97" s="141"/>
      <c r="I97" s="141"/>
      <c r="J97" s="141"/>
      <c r="K97" s="141"/>
      <c r="L97" s="141"/>
      <c r="M97" s="141"/>
      <c r="N97" s="141"/>
      <c r="O97" s="141"/>
      <c r="P97" s="141"/>
      <c r="Q97" s="141"/>
    </row>
    <row r="98" spans="1:27" ht="15" x14ac:dyDescent="0.25">
      <c r="A98" s="141"/>
      <c r="B98" s="141"/>
      <c r="C98" s="141"/>
      <c r="D98" s="141"/>
      <c r="E98" s="141"/>
      <c r="F98" s="141"/>
      <c r="G98" s="141"/>
      <c r="H98" s="141"/>
      <c r="I98" s="141"/>
      <c r="J98" s="141"/>
      <c r="K98" s="141"/>
      <c r="L98" s="141"/>
      <c r="M98" s="141"/>
      <c r="N98" s="141"/>
      <c r="O98" s="141"/>
      <c r="P98" s="141"/>
      <c r="Q98" s="141"/>
      <c r="V98" s="89"/>
      <c r="W98" s="89"/>
      <c r="X98" s="89"/>
      <c r="Y98" s="89"/>
      <c r="Z98" s="89"/>
      <c r="AA98" s="89"/>
    </row>
    <row r="99" spans="1:27" ht="15" x14ac:dyDescent="0.25">
      <c r="A99" s="141"/>
      <c r="B99" s="141"/>
      <c r="C99" s="141"/>
      <c r="D99" s="141"/>
      <c r="E99" s="141"/>
      <c r="F99" s="141"/>
      <c r="G99" s="141"/>
      <c r="H99" s="141"/>
      <c r="I99" s="141"/>
      <c r="J99" s="141"/>
      <c r="K99" s="141"/>
      <c r="L99" s="141"/>
      <c r="M99" s="141"/>
      <c r="N99" s="141"/>
      <c r="O99" s="141"/>
      <c r="P99" s="141"/>
      <c r="Q99" s="141"/>
      <c r="V99" s="89"/>
      <c r="W99" s="89"/>
      <c r="X99" s="89"/>
      <c r="Y99" s="89"/>
      <c r="Z99" s="89"/>
      <c r="AA99" s="89"/>
    </row>
    <row r="100" spans="1:27" ht="15" x14ac:dyDescent="0.25">
      <c r="A100" s="141"/>
      <c r="B100" s="141"/>
      <c r="C100" s="141"/>
      <c r="D100" s="141"/>
      <c r="E100" s="141"/>
      <c r="F100" s="141"/>
      <c r="G100" s="141"/>
      <c r="H100" s="141"/>
      <c r="I100" s="141"/>
      <c r="J100" s="141"/>
      <c r="K100" s="141"/>
      <c r="L100" s="141"/>
      <c r="M100" s="141"/>
      <c r="N100" s="141"/>
      <c r="O100" s="141"/>
      <c r="P100" s="141"/>
      <c r="Q100" s="141"/>
      <c r="V100" s="89"/>
      <c r="W100" s="89"/>
      <c r="X100" s="89"/>
      <c r="Y100" s="89"/>
      <c r="Z100" s="89"/>
      <c r="AA100" s="89"/>
    </row>
    <row r="101" spans="1:27" ht="15" x14ac:dyDescent="0.25">
      <c r="A101" s="141"/>
      <c r="B101" s="141"/>
      <c r="C101" s="141"/>
      <c r="D101" s="141"/>
      <c r="E101" s="141"/>
      <c r="F101" s="141"/>
      <c r="G101" s="141"/>
      <c r="H101" s="141"/>
      <c r="I101" s="141"/>
      <c r="J101" s="141"/>
      <c r="K101" s="141"/>
      <c r="L101" s="141"/>
      <c r="M101" s="141"/>
      <c r="N101" s="141"/>
      <c r="O101" s="141"/>
      <c r="P101" s="141"/>
      <c r="Q101" s="141"/>
      <c r="V101" s="89"/>
      <c r="W101" s="89"/>
      <c r="X101" s="89"/>
      <c r="Y101" s="89"/>
      <c r="Z101" s="89"/>
      <c r="AA101" s="89"/>
    </row>
    <row r="102" spans="1:27" ht="15" x14ac:dyDescent="0.25">
      <c r="A102" s="141"/>
      <c r="B102" s="141"/>
      <c r="C102" s="141"/>
      <c r="D102" s="141"/>
      <c r="E102" s="141"/>
      <c r="F102" s="141"/>
      <c r="G102" s="141"/>
      <c r="H102" s="141"/>
      <c r="I102" s="141"/>
      <c r="J102" s="141"/>
      <c r="K102" s="141"/>
      <c r="L102" s="141"/>
      <c r="M102" s="141"/>
      <c r="N102" s="141"/>
      <c r="O102" s="141"/>
      <c r="P102" s="141"/>
      <c r="Q102" s="141"/>
      <c r="V102" s="89"/>
      <c r="W102" s="89"/>
      <c r="X102" s="89"/>
      <c r="Y102" s="89"/>
      <c r="Z102" s="89"/>
      <c r="AA102" s="89"/>
    </row>
    <row r="103" spans="1:27" ht="15" x14ac:dyDescent="0.25">
      <c r="A103" s="141"/>
      <c r="B103" s="141"/>
      <c r="C103" s="141"/>
      <c r="D103" s="141"/>
      <c r="E103" s="141"/>
      <c r="F103" s="141"/>
      <c r="G103" s="141"/>
      <c r="H103" s="141"/>
      <c r="I103" s="141"/>
      <c r="J103" s="141"/>
      <c r="K103" s="141"/>
      <c r="L103" s="141"/>
      <c r="M103" s="141"/>
      <c r="N103" s="141"/>
      <c r="O103" s="141"/>
      <c r="P103" s="141"/>
      <c r="Q103" s="141"/>
      <c r="V103" s="89"/>
      <c r="W103" s="89"/>
      <c r="X103" s="89"/>
      <c r="Y103" s="89"/>
      <c r="Z103" s="89"/>
      <c r="AA103" s="89"/>
    </row>
    <row r="104" spans="1:27" ht="15" x14ac:dyDescent="0.25">
      <c r="A104" s="141"/>
      <c r="B104" s="141"/>
      <c r="C104" s="141"/>
      <c r="D104" s="141"/>
      <c r="E104" s="141"/>
      <c r="F104" s="141"/>
      <c r="G104" s="141"/>
      <c r="H104" s="141"/>
      <c r="I104" s="141"/>
      <c r="J104" s="141"/>
      <c r="K104" s="141"/>
      <c r="L104" s="141"/>
      <c r="M104" s="141"/>
      <c r="N104" s="141"/>
      <c r="O104" s="141"/>
      <c r="P104" s="141"/>
      <c r="Q104" s="141"/>
      <c r="V104" s="89"/>
      <c r="W104" s="89"/>
      <c r="X104" s="89"/>
      <c r="Y104" s="89"/>
      <c r="Z104" s="89"/>
      <c r="AA104" s="89"/>
    </row>
    <row r="105" spans="1:27" ht="15" x14ac:dyDescent="0.25">
      <c r="A105" s="141"/>
      <c r="B105" s="141"/>
      <c r="C105" s="141"/>
      <c r="D105" s="141"/>
      <c r="E105" s="141"/>
      <c r="F105" s="141"/>
      <c r="G105" s="141"/>
      <c r="H105" s="141"/>
      <c r="I105" s="141"/>
      <c r="J105" s="141"/>
      <c r="K105" s="141"/>
      <c r="L105" s="141"/>
      <c r="M105" s="141"/>
      <c r="N105" s="141"/>
      <c r="O105" s="141"/>
      <c r="P105" s="141"/>
      <c r="Q105" s="141"/>
      <c r="V105" s="89"/>
      <c r="W105" s="89"/>
      <c r="X105" s="89"/>
      <c r="Y105" s="89"/>
      <c r="Z105" s="89"/>
      <c r="AA105" s="89"/>
    </row>
    <row r="106" spans="1:27" ht="15" x14ac:dyDescent="0.25">
      <c r="A106" s="141"/>
      <c r="B106" s="141"/>
      <c r="C106" s="141"/>
      <c r="D106" s="141"/>
      <c r="E106" s="141"/>
      <c r="F106" s="141"/>
      <c r="G106" s="141"/>
      <c r="H106" s="141"/>
      <c r="I106" s="141"/>
      <c r="J106" s="141"/>
      <c r="K106" s="141"/>
      <c r="L106" s="141"/>
      <c r="M106" s="141"/>
      <c r="N106" s="141"/>
      <c r="O106" s="141"/>
      <c r="P106" s="141"/>
      <c r="Q106" s="141"/>
      <c r="V106" s="89"/>
      <c r="W106" s="89"/>
      <c r="X106" s="89"/>
      <c r="Y106" s="89"/>
      <c r="Z106" s="89"/>
      <c r="AA106" s="89"/>
    </row>
    <row r="107" spans="1:27" ht="15" x14ac:dyDescent="0.25">
      <c r="A107" s="141"/>
      <c r="B107" s="141"/>
      <c r="C107" s="141"/>
      <c r="D107" s="141"/>
      <c r="E107" s="141"/>
      <c r="F107" s="141"/>
      <c r="G107" s="141"/>
      <c r="H107" s="141"/>
      <c r="I107" s="141"/>
      <c r="J107" s="141"/>
      <c r="K107" s="141"/>
      <c r="L107" s="141"/>
      <c r="M107" s="141"/>
      <c r="N107" s="141"/>
      <c r="O107" s="141"/>
      <c r="P107" s="141"/>
      <c r="Q107" s="141"/>
      <c r="V107" s="89"/>
      <c r="W107" s="89"/>
      <c r="X107" s="89"/>
      <c r="Y107" s="89"/>
      <c r="Z107" s="89"/>
      <c r="AA107" s="89"/>
    </row>
    <row r="108" spans="1:27" ht="15" x14ac:dyDescent="0.25">
      <c r="A108" s="141"/>
      <c r="B108" s="141"/>
      <c r="C108" s="141"/>
      <c r="D108" s="141"/>
      <c r="E108" s="141"/>
      <c r="F108" s="141"/>
      <c r="G108" s="141"/>
      <c r="H108" s="141"/>
      <c r="I108" s="141"/>
      <c r="J108" s="141"/>
      <c r="K108" s="141"/>
      <c r="L108" s="141"/>
      <c r="M108" s="141"/>
      <c r="N108" s="141"/>
      <c r="O108" s="141"/>
      <c r="P108" s="141"/>
      <c r="Q108" s="141"/>
      <c r="V108" s="89"/>
      <c r="W108" s="89"/>
      <c r="X108" s="89"/>
      <c r="Y108" s="89"/>
      <c r="Z108" s="89"/>
      <c r="AA108" s="89"/>
    </row>
    <row r="109" spans="1:27" ht="15" x14ac:dyDescent="0.25">
      <c r="A109" s="141"/>
      <c r="B109" s="141"/>
      <c r="C109" s="141"/>
      <c r="D109" s="141"/>
      <c r="E109" s="141"/>
      <c r="F109" s="141"/>
      <c r="G109" s="141"/>
      <c r="H109" s="141"/>
      <c r="I109" s="141"/>
      <c r="J109" s="141"/>
      <c r="K109" s="141"/>
      <c r="L109" s="141"/>
      <c r="M109" s="141"/>
      <c r="N109" s="141"/>
      <c r="O109" s="141"/>
      <c r="P109" s="141"/>
      <c r="Q109" s="141"/>
      <c r="V109" s="89"/>
      <c r="W109" s="89"/>
      <c r="X109" s="89"/>
      <c r="Y109" s="89"/>
      <c r="Z109" s="89"/>
      <c r="AA109" s="89"/>
    </row>
    <row r="110" spans="1:27" ht="15" x14ac:dyDescent="0.25">
      <c r="A110" s="141"/>
      <c r="B110" s="141"/>
      <c r="C110" s="141"/>
      <c r="D110" s="141"/>
      <c r="E110" s="141"/>
      <c r="F110" s="141"/>
      <c r="G110" s="141"/>
      <c r="H110" s="141"/>
      <c r="I110" s="141"/>
      <c r="J110" s="141"/>
      <c r="K110" s="141"/>
      <c r="L110" s="141"/>
      <c r="M110" s="141"/>
      <c r="N110" s="141"/>
      <c r="O110" s="141"/>
      <c r="P110" s="141"/>
      <c r="Q110" s="141"/>
      <c r="V110" s="89"/>
      <c r="W110" s="89"/>
      <c r="X110" s="89"/>
      <c r="Y110" s="89"/>
      <c r="Z110" s="89"/>
      <c r="AA110" s="89"/>
    </row>
    <row r="111" spans="1:27" ht="15" x14ac:dyDescent="0.25">
      <c r="A111" s="141"/>
      <c r="B111" s="141"/>
      <c r="C111" s="141"/>
      <c r="D111" s="141"/>
      <c r="E111" s="141"/>
      <c r="F111" s="141"/>
      <c r="G111" s="141"/>
      <c r="H111" s="141"/>
      <c r="I111" s="141"/>
      <c r="J111" s="141"/>
      <c r="K111" s="141"/>
      <c r="L111" s="141"/>
      <c r="M111" s="141"/>
      <c r="N111" s="141"/>
      <c r="O111" s="141"/>
      <c r="P111" s="141"/>
      <c r="Q111" s="141"/>
      <c r="V111" s="89"/>
      <c r="W111" s="89"/>
      <c r="X111" s="89"/>
      <c r="Y111" s="89"/>
      <c r="Z111" s="89"/>
      <c r="AA111" s="89"/>
    </row>
    <row r="112" spans="1:27" ht="15" x14ac:dyDescent="0.25">
      <c r="A112" s="141"/>
      <c r="B112" s="141"/>
      <c r="C112" s="141"/>
      <c r="D112" s="141"/>
      <c r="E112" s="141"/>
      <c r="F112" s="141"/>
      <c r="G112" s="141"/>
      <c r="H112" s="141"/>
      <c r="I112" s="141"/>
      <c r="J112" s="141"/>
      <c r="K112" s="141"/>
      <c r="L112" s="141"/>
      <c r="M112" s="141"/>
      <c r="N112" s="141"/>
      <c r="O112" s="141"/>
      <c r="P112" s="141"/>
      <c r="Q112" s="141"/>
      <c r="V112" s="89"/>
      <c r="W112" s="89"/>
      <c r="X112" s="89"/>
      <c r="Y112" s="89"/>
      <c r="Z112" s="89"/>
      <c r="AA112" s="89"/>
    </row>
    <row r="113" spans="1:27" ht="15" x14ac:dyDescent="0.25">
      <c r="A113" s="141"/>
      <c r="B113" s="141"/>
      <c r="C113" s="141"/>
      <c r="D113" s="141"/>
      <c r="E113" s="141"/>
      <c r="F113" s="141"/>
      <c r="G113" s="141"/>
      <c r="H113" s="141"/>
      <c r="I113" s="141"/>
      <c r="J113" s="141"/>
      <c r="K113" s="141"/>
      <c r="L113" s="141"/>
      <c r="M113" s="141"/>
      <c r="N113" s="141"/>
      <c r="O113" s="141"/>
      <c r="P113" s="141"/>
      <c r="Q113" s="141"/>
      <c r="V113" s="89"/>
      <c r="W113" s="89"/>
      <c r="X113" s="89"/>
      <c r="Y113" s="89"/>
      <c r="Z113" s="89"/>
      <c r="AA113" s="89"/>
    </row>
    <row r="114" spans="1:27" ht="15" x14ac:dyDescent="0.25">
      <c r="A114" s="141"/>
      <c r="B114" s="141"/>
      <c r="C114" s="141"/>
      <c r="D114" s="141"/>
      <c r="E114" s="141"/>
      <c r="F114" s="141"/>
      <c r="G114" s="141"/>
      <c r="H114" s="141"/>
      <c r="I114" s="141"/>
      <c r="J114" s="141"/>
      <c r="K114" s="141"/>
      <c r="L114" s="141"/>
      <c r="M114" s="141"/>
      <c r="N114" s="141"/>
      <c r="O114" s="141"/>
      <c r="P114" s="141"/>
      <c r="Q114" s="141"/>
      <c r="V114" s="89"/>
      <c r="W114" s="89"/>
      <c r="X114" s="89"/>
      <c r="Y114" s="89"/>
      <c r="Z114" s="89"/>
      <c r="AA114" s="89"/>
    </row>
    <row r="115" spans="1:27" ht="15" x14ac:dyDescent="0.25">
      <c r="A115" s="141"/>
      <c r="B115" s="141"/>
      <c r="C115" s="141"/>
      <c r="D115" s="141"/>
      <c r="E115" s="141"/>
      <c r="F115" s="141"/>
      <c r="G115" s="141"/>
      <c r="H115" s="141"/>
      <c r="I115" s="141"/>
      <c r="J115" s="141"/>
      <c r="K115" s="141"/>
      <c r="L115" s="141"/>
      <c r="M115" s="141"/>
      <c r="N115" s="141"/>
      <c r="O115" s="141"/>
      <c r="P115" s="141"/>
      <c r="Q115" s="141"/>
      <c r="V115" s="89"/>
      <c r="W115" s="89"/>
      <c r="X115" s="89"/>
      <c r="Y115" s="89"/>
      <c r="Z115" s="89"/>
      <c r="AA115" s="89"/>
    </row>
    <row r="116" spans="1:27" ht="15" x14ac:dyDescent="0.25">
      <c r="A116" s="141"/>
      <c r="B116" s="141"/>
      <c r="C116" s="141"/>
      <c r="D116" s="141"/>
      <c r="E116" s="141"/>
      <c r="F116" s="141"/>
      <c r="G116" s="141"/>
      <c r="H116" s="141"/>
      <c r="I116" s="141"/>
      <c r="J116" s="141"/>
      <c r="K116" s="141"/>
      <c r="L116" s="141"/>
      <c r="M116" s="141"/>
      <c r="N116" s="141"/>
      <c r="O116" s="141"/>
      <c r="P116" s="141"/>
      <c r="Q116" s="141"/>
      <c r="V116" s="89"/>
      <c r="W116" s="89"/>
      <c r="X116" s="89"/>
      <c r="Y116" s="89"/>
      <c r="Z116" s="89"/>
      <c r="AA116" s="89"/>
    </row>
    <row r="117" spans="1:27" ht="15" x14ac:dyDescent="0.25">
      <c r="A117" s="141"/>
      <c r="B117" s="141"/>
      <c r="C117" s="141"/>
      <c r="D117" s="141"/>
      <c r="E117" s="141"/>
      <c r="F117" s="141"/>
      <c r="G117" s="141"/>
      <c r="H117" s="141"/>
      <c r="I117" s="141"/>
      <c r="J117" s="141"/>
      <c r="K117" s="141"/>
      <c r="L117" s="141"/>
      <c r="M117" s="141"/>
      <c r="N117" s="141"/>
      <c r="O117" s="141"/>
      <c r="P117" s="141"/>
      <c r="Q117" s="141"/>
      <c r="V117" s="89"/>
      <c r="W117" s="89"/>
      <c r="X117" s="89"/>
      <c r="Y117" s="89"/>
      <c r="Z117" s="89"/>
      <c r="AA117" s="89"/>
    </row>
    <row r="118" spans="1:27" ht="15" x14ac:dyDescent="0.25">
      <c r="A118" s="141"/>
      <c r="B118" s="141"/>
      <c r="C118" s="141"/>
      <c r="D118" s="141"/>
      <c r="E118" s="141"/>
      <c r="F118" s="141"/>
      <c r="G118" s="141"/>
      <c r="H118" s="141"/>
      <c r="I118" s="141"/>
      <c r="J118" s="141"/>
      <c r="K118" s="141"/>
      <c r="L118" s="141"/>
      <c r="M118" s="141"/>
      <c r="N118" s="141"/>
      <c r="O118" s="141"/>
      <c r="P118" s="141"/>
      <c r="Q118" s="141"/>
      <c r="V118" s="89"/>
      <c r="W118" s="89"/>
      <c r="X118" s="89"/>
      <c r="Y118" s="89"/>
      <c r="Z118" s="89"/>
      <c r="AA118" s="89"/>
    </row>
    <row r="119" spans="1:27" ht="15" x14ac:dyDescent="0.25">
      <c r="A119" s="141"/>
      <c r="B119" s="141"/>
      <c r="C119" s="141"/>
      <c r="D119" s="141"/>
      <c r="E119" s="141"/>
      <c r="F119" s="141"/>
      <c r="G119" s="141"/>
      <c r="H119" s="141"/>
      <c r="I119" s="141"/>
      <c r="J119" s="141"/>
      <c r="K119" s="141"/>
      <c r="L119" s="141"/>
      <c r="M119" s="141"/>
      <c r="N119" s="141"/>
      <c r="O119" s="141"/>
      <c r="P119" s="141"/>
      <c r="Q119" s="141"/>
      <c r="V119" s="89"/>
      <c r="W119" s="89"/>
      <c r="X119" s="89"/>
      <c r="Y119" s="89"/>
      <c r="Z119" s="89"/>
      <c r="AA119" s="89"/>
    </row>
    <row r="120" spans="1:27" ht="15" x14ac:dyDescent="0.25">
      <c r="A120" s="141"/>
      <c r="B120" s="141"/>
      <c r="C120" s="141"/>
      <c r="D120" s="141"/>
      <c r="E120" s="141"/>
      <c r="F120" s="141"/>
      <c r="G120" s="141"/>
      <c r="H120" s="141"/>
      <c r="I120" s="141"/>
      <c r="J120" s="141"/>
      <c r="K120" s="141"/>
      <c r="L120" s="141"/>
      <c r="M120" s="141"/>
      <c r="N120" s="141"/>
      <c r="O120" s="141"/>
      <c r="P120" s="141"/>
      <c r="Q120" s="141"/>
      <c r="V120" s="89"/>
      <c r="W120" s="89"/>
      <c r="X120" s="89"/>
      <c r="Y120" s="89"/>
      <c r="Z120" s="89"/>
      <c r="AA120" s="89"/>
    </row>
    <row r="121" spans="1:27" ht="15" x14ac:dyDescent="0.25">
      <c r="A121" s="141"/>
      <c r="B121" s="141"/>
      <c r="C121" s="141"/>
      <c r="D121" s="141"/>
      <c r="E121" s="141"/>
      <c r="F121" s="141"/>
      <c r="G121" s="141"/>
      <c r="H121" s="141"/>
      <c r="I121" s="141"/>
      <c r="J121" s="141"/>
      <c r="K121" s="141"/>
      <c r="L121" s="141"/>
      <c r="M121" s="141"/>
      <c r="N121" s="141"/>
      <c r="O121" s="141"/>
      <c r="P121" s="141"/>
      <c r="Q121" s="141"/>
      <c r="V121" s="89"/>
      <c r="W121" s="89"/>
      <c r="X121" s="89"/>
      <c r="Y121" s="89"/>
      <c r="Z121" s="89"/>
      <c r="AA121" s="89"/>
    </row>
    <row r="122" spans="1:27" ht="15" x14ac:dyDescent="0.25">
      <c r="A122" s="141"/>
      <c r="B122" s="141"/>
      <c r="C122" s="141"/>
      <c r="D122" s="141"/>
      <c r="E122" s="141"/>
      <c r="F122" s="141"/>
      <c r="G122" s="141"/>
      <c r="H122" s="141"/>
      <c r="I122" s="141"/>
      <c r="J122" s="141"/>
      <c r="K122" s="141"/>
      <c r="L122" s="141"/>
      <c r="M122" s="141"/>
      <c r="N122" s="141"/>
      <c r="O122" s="141"/>
      <c r="P122" s="141"/>
      <c r="Q122" s="141"/>
      <c r="V122" s="89"/>
      <c r="W122" s="89"/>
      <c r="X122" s="89"/>
      <c r="Y122" s="89"/>
      <c r="Z122" s="89"/>
      <c r="AA122" s="89"/>
    </row>
    <row r="123" spans="1:27" ht="15" x14ac:dyDescent="0.25">
      <c r="A123" s="141"/>
      <c r="B123" s="141"/>
      <c r="C123" s="141"/>
      <c r="D123" s="141"/>
      <c r="E123" s="141"/>
      <c r="F123" s="141"/>
      <c r="G123" s="141"/>
      <c r="H123" s="141"/>
      <c r="I123" s="141"/>
      <c r="J123" s="141"/>
      <c r="K123" s="141"/>
      <c r="L123" s="141"/>
      <c r="M123" s="141"/>
      <c r="N123" s="141"/>
      <c r="O123" s="141"/>
      <c r="P123" s="141"/>
      <c r="Q123" s="141"/>
      <c r="V123" s="89"/>
      <c r="W123" s="89"/>
      <c r="X123" s="89"/>
      <c r="Y123" s="89"/>
      <c r="Z123" s="89"/>
      <c r="AA123" s="89"/>
    </row>
    <row r="124" spans="1:27" ht="15" x14ac:dyDescent="0.25">
      <c r="A124" s="141"/>
      <c r="B124" s="141"/>
      <c r="C124" s="141"/>
      <c r="D124" s="141"/>
      <c r="E124" s="141"/>
      <c r="F124" s="141"/>
      <c r="G124" s="141"/>
      <c r="H124" s="141"/>
      <c r="I124" s="141"/>
      <c r="J124" s="141"/>
      <c r="K124" s="141"/>
      <c r="L124" s="141"/>
      <c r="M124" s="141"/>
      <c r="N124" s="141"/>
      <c r="O124" s="141"/>
      <c r="P124" s="141"/>
      <c r="Q124" s="141"/>
      <c r="V124" s="89"/>
      <c r="W124" s="89"/>
      <c r="X124" s="89"/>
      <c r="Y124" s="89"/>
      <c r="Z124" s="89"/>
      <c r="AA124" s="89"/>
    </row>
    <row r="125" spans="1:27" ht="15" x14ac:dyDescent="0.25">
      <c r="A125" s="141"/>
      <c r="B125" s="141"/>
      <c r="C125" s="141"/>
      <c r="D125" s="141"/>
      <c r="E125" s="141"/>
      <c r="F125" s="141"/>
      <c r="G125" s="141"/>
      <c r="H125" s="141"/>
      <c r="I125" s="141"/>
      <c r="J125" s="141"/>
      <c r="K125" s="141"/>
      <c r="L125" s="141"/>
      <c r="M125" s="141"/>
      <c r="N125" s="141"/>
      <c r="O125" s="141"/>
      <c r="P125" s="141"/>
      <c r="Q125" s="141"/>
      <c r="V125" s="89"/>
      <c r="W125" s="89"/>
      <c r="X125" s="89"/>
      <c r="Y125" s="89"/>
      <c r="Z125" s="89"/>
      <c r="AA125" s="89"/>
    </row>
    <row r="126" spans="1:27" ht="15" x14ac:dyDescent="0.25">
      <c r="A126" s="141"/>
      <c r="B126" s="141"/>
      <c r="C126" s="141"/>
      <c r="D126" s="141"/>
      <c r="E126" s="141"/>
      <c r="F126" s="141"/>
      <c r="G126" s="141"/>
      <c r="H126" s="141"/>
      <c r="I126" s="141"/>
      <c r="J126" s="141"/>
      <c r="K126" s="141"/>
      <c r="L126" s="141"/>
      <c r="M126" s="141"/>
      <c r="N126" s="141"/>
      <c r="O126" s="141"/>
      <c r="P126" s="141"/>
      <c r="Q126" s="141"/>
      <c r="V126" s="89"/>
      <c r="W126" s="89"/>
      <c r="X126" s="89"/>
      <c r="Y126" s="89"/>
      <c r="Z126" s="89"/>
      <c r="AA126" s="89"/>
    </row>
    <row r="127" spans="1:27" ht="15" x14ac:dyDescent="0.25">
      <c r="A127" s="141"/>
      <c r="B127" s="141"/>
      <c r="C127" s="141"/>
      <c r="D127" s="141"/>
      <c r="E127" s="141"/>
      <c r="F127" s="141"/>
      <c r="G127" s="141"/>
      <c r="H127" s="141"/>
      <c r="I127" s="141"/>
      <c r="J127" s="141"/>
      <c r="K127" s="141"/>
      <c r="L127" s="141"/>
      <c r="M127" s="141"/>
      <c r="N127" s="141"/>
      <c r="O127" s="141"/>
      <c r="P127" s="141"/>
      <c r="Q127" s="141"/>
      <c r="V127" s="89"/>
      <c r="W127" s="89"/>
      <c r="X127" s="89"/>
      <c r="Y127" s="89"/>
      <c r="Z127" s="89"/>
      <c r="AA127" s="89"/>
    </row>
    <row r="128" spans="1:27" ht="15" x14ac:dyDescent="0.25">
      <c r="A128" s="141"/>
      <c r="B128" s="141"/>
      <c r="C128" s="141"/>
      <c r="D128" s="141"/>
      <c r="E128" s="141"/>
      <c r="F128" s="141"/>
      <c r="G128" s="141"/>
      <c r="H128" s="141"/>
      <c r="I128" s="141"/>
      <c r="J128" s="141"/>
      <c r="K128" s="141"/>
      <c r="L128" s="141"/>
      <c r="M128" s="141"/>
      <c r="N128" s="141"/>
      <c r="O128" s="141"/>
      <c r="P128" s="141"/>
      <c r="Q128" s="141"/>
      <c r="V128" s="89"/>
      <c r="W128" s="89"/>
      <c r="X128" s="89"/>
      <c r="Y128" s="89"/>
      <c r="Z128" s="89"/>
      <c r="AA128" s="89"/>
    </row>
    <row r="129" spans="1:27" ht="15" x14ac:dyDescent="0.25">
      <c r="A129" s="141"/>
      <c r="B129" s="141"/>
      <c r="C129" s="141"/>
      <c r="D129" s="141"/>
      <c r="E129" s="141"/>
      <c r="F129" s="141"/>
      <c r="G129" s="141"/>
      <c r="H129" s="141"/>
      <c r="I129" s="141"/>
      <c r="J129" s="141"/>
      <c r="K129" s="141"/>
      <c r="L129" s="141"/>
      <c r="M129" s="141"/>
      <c r="N129" s="141"/>
      <c r="O129" s="141"/>
      <c r="P129" s="141"/>
      <c r="Q129" s="141"/>
      <c r="V129" s="89"/>
      <c r="W129" s="89"/>
      <c r="X129" s="89"/>
      <c r="Y129" s="89"/>
      <c r="Z129" s="89"/>
      <c r="AA129" s="89"/>
    </row>
    <row r="130" spans="1:27" ht="15" x14ac:dyDescent="0.25">
      <c r="A130" s="141"/>
      <c r="B130" s="141"/>
      <c r="C130" s="141"/>
      <c r="D130" s="141"/>
      <c r="E130" s="141"/>
      <c r="F130" s="141"/>
      <c r="G130" s="141"/>
      <c r="H130" s="141"/>
      <c r="I130" s="141"/>
      <c r="J130" s="141"/>
      <c r="K130" s="141"/>
      <c r="L130" s="141"/>
      <c r="M130" s="141"/>
      <c r="N130" s="141"/>
      <c r="O130" s="141"/>
      <c r="P130" s="141"/>
      <c r="Q130" s="141"/>
      <c r="V130" s="89"/>
      <c r="W130" s="89"/>
      <c r="X130" s="89"/>
      <c r="Y130" s="89"/>
      <c r="Z130" s="89"/>
      <c r="AA130" s="89"/>
    </row>
    <row r="131" spans="1:27" ht="15" x14ac:dyDescent="0.25">
      <c r="A131" s="141"/>
      <c r="B131" s="141"/>
      <c r="C131" s="141"/>
      <c r="D131" s="141"/>
      <c r="E131" s="141"/>
      <c r="F131" s="141"/>
      <c r="G131" s="141"/>
      <c r="H131" s="141"/>
      <c r="I131" s="141"/>
      <c r="J131" s="141"/>
      <c r="K131" s="141"/>
      <c r="L131" s="141"/>
      <c r="M131" s="141"/>
      <c r="N131" s="141"/>
      <c r="O131" s="141"/>
      <c r="P131" s="141"/>
      <c r="Q131" s="141"/>
      <c r="V131" s="89"/>
      <c r="W131" s="89"/>
      <c r="X131" s="89"/>
      <c r="Y131" s="89"/>
      <c r="Z131" s="89"/>
      <c r="AA131" s="89"/>
    </row>
    <row r="132" spans="1:27" ht="15" x14ac:dyDescent="0.25">
      <c r="A132" s="141"/>
      <c r="B132" s="141"/>
      <c r="C132" s="141"/>
      <c r="D132" s="141"/>
      <c r="E132" s="141"/>
      <c r="F132" s="141"/>
      <c r="G132" s="141"/>
      <c r="H132" s="141"/>
      <c r="I132" s="141"/>
      <c r="J132" s="141"/>
      <c r="K132" s="141"/>
      <c r="L132" s="141"/>
      <c r="M132" s="141"/>
      <c r="N132" s="141"/>
      <c r="O132" s="141"/>
      <c r="P132" s="141"/>
      <c r="Q132" s="141"/>
      <c r="V132" s="89"/>
      <c r="W132" s="89"/>
      <c r="X132" s="89"/>
      <c r="Y132" s="89"/>
      <c r="Z132" s="89"/>
      <c r="AA132" s="89"/>
    </row>
    <row r="133" spans="1:27" ht="15" x14ac:dyDescent="0.25">
      <c r="A133" s="141"/>
      <c r="B133" s="141"/>
      <c r="C133" s="141"/>
      <c r="D133" s="141"/>
      <c r="E133" s="141"/>
      <c r="F133" s="141"/>
      <c r="G133" s="141"/>
      <c r="H133" s="141"/>
      <c r="I133" s="141"/>
      <c r="J133" s="141"/>
      <c r="K133" s="141"/>
      <c r="L133" s="141"/>
      <c r="M133" s="141"/>
      <c r="N133" s="141"/>
      <c r="O133" s="141"/>
      <c r="P133" s="141"/>
      <c r="Q133" s="141"/>
      <c r="V133" s="89"/>
      <c r="W133" s="89"/>
      <c r="X133" s="89"/>
      <c r="Y133" s="89"/>
      <c r="Z133" s="89"/>
      <c r="AA133" s="89"/>
    </row>
    <row r="134" spans="1:27" ht="15" x14ac:dyDescent="0.25">
      <c r="A134" s="141"/>
      <c r="B134" s="141"/>
      <c r="C134" s="141"/>
      <c r="D134" s="141"/>
      <c r="E134" s="141"/>
      <c r="F134" s="141"/>
      <c r="G134" s="141"/>
      <c r="H134" s="141"/>
      <c r="I134" s="141"/>
      <c r="J134" s="141"/>
      <c r="K134" s="141"/>
      <c r="L134" s="141"/>
      <c r="M134" s="141"/>
      <c r="N134" s="141"/>
      <c r="O134" s="141"/>
      <c r="P134" s="141"/>
      <c r="Q134" s="141"/>
      <c r="V134" s="89"/>
      <c r="W134" s="89"/>
      <c r="X134" s="89"/>
      <c r="Y134" s="89"/>
      <c r="Z134" s="89"/>
      <c r="AA134" s="89"/>
    </row>
    <row r="135" spans="1:27" ht="15" x14ac:dyDescent="0.25">
      <c r="A135" s="141"/>
      <c r="B135" s="141"/>
      <c r="C135" s="141"/>
      <c r="D135" s="141"/>
      <c r="E135" s="141"/>
      <c r="F135" s="141"/>
      <c r="G135" s="141"/>
      <c r="H135" s="141"/>
      <c r="I135" s="141"/>
      <c r="J135" s="141"/>
      <c r="K135" s="141"/>
      <c r="L135" s="141"/>
      <c r="M135" s="141"/>
      <c r="N135" s="141"/>
      <c r="O135" s="141"/>
      <c r="P135" s="141"/>
      <c r="Q135" s="141"/>
      <c r="V135" s="89"/>
      <c r="W135" s="89"/>
      <c r="X135" s="89"/>
      <c r="Y135" s="89"/>
      <c r="Z135" s="89"/>
      <c r="AA135" s="89"/>
    </row>
    <row r="136" spans="1:27" ht="15" x14ac:dyDescent="0.25">
      <c r="A136" s="141"/>
      <c r="B136" s="141"/>
      <c r="C136" s="141"/>
      <c r="D136" s="141"/>
      <c r="E136" s="141"/>
      <c r="F136" s="141"/>
      <c r="G136" s="141"/>
      <c r="H136" s="141"/>
      <c r="I136" s="141"/>
      <c r="J136" s="141"/>
      <c r="K136" s="141"/>
      <c r="L136" s="141"/>
      <c r="M136" s="141"/>
      <c r="N136" s="141"/>
      <c r="O136" s="141"/>
      <c r="P136" s="141"/>
      <c r="Q136" s="141"/>
      <c r="V136" s="89"/>
      <c r="W136" s="89"/>
      <c r="X136" s="89"/>
      <c r="Y136" s="89"/>
      <c r="Z136" s="89"/>
      <c r="AA136" s="89"/>
    </row>
    <row r="137" spans="1:27" ht="15" x14ac:dyDescent="0.25">
      <c r="A137" s="141"/>
      <c r="B137" s="141"/>
      <c r="C137" s="141"/>
      <c r="D137" s="141"/>
      <c r="E137" s="141"/>
      <c r="F137" s="141"/>
      <c r="G137" s="141"/>
      <c r="H137" s="141"/>
      <c r="I137" s="141"/>
      <c r="J137" s="141"/>
      <c r="K137" s="141"/>
      <c r="L137" s="141"/>
      <c r="M137" s="141"/>
      <c r="N137" s="141"/>
      <c r="O137" s="141"/>
      <c r="P137" s="141"/>
      <c r="Q137" s="141"/>
      <c r="V137" s="89"/>
      <c r="W137" s="89"/>
      <c r="X137" s="89"/>
      <c r="Y137" s="89"/>
      <c r="Z137" s="89"/>
      <c r="AA137" s="89"/>
    </row>
    <row r="138" spans="1:27" ht="15" x14ac:dyDescent="0.25">
      <c r="A138" s="141"/>
      <c r="B138" s="141"/>
      <c r="C138" s="141"/>
      <c r="D138" s="141"/>
      <c r="E138" s="141"/>
      <c r="F138" s="141"/>
      <c r="G138" s="141"/>
      <c r="H138" s="141"/>
      <c r="I138" s="141"/>
      <c r="J138" s="141"/>
      <c r="K138" s="141"/>
      <c r="L138" s="141"/>
      <c r="M138" s="141"/>
      <c r="N138" s="141"/>
      <c r="O138" s="141"/>
      <c r="P138" s="141"/>
      <c r="Q138" s="141"/>
      <c r="V138" s="89"/>
      <c r="W138" s="89"/>
      <c r="X138" s="89"/>
      <c r="Y138" s="89"/>
      <c r="Z138" s="89"/>
      <c r="AA138" s="89"/>
    </row>
    <row r="139" spans="1:27" ht="15" x14ac:dyDescent="0.25">
      <c r="A139" s="141"/>
      <c r="B139" s="141"/>
      <c r="C139" s="141"/>
      <c r="D139" s="141"/>
      <c r="E139" s="141"/>
      <c r="F139" s="141"/>
      <c r="G139" s="141"/>
      <c r="H139" s="141"/>
      <c r="I139" s="141"/>
      <c r="J139" s="141"/>
      <c r="K139" s="141"/>
      <c r="L139" s="141"/>
      <c r="M139" s="141"/>
      <c r="N139" s="141"/>
      <c r="O139" s="141"/>
      <c r="P139" s="141"/>
      <c r="Q139" s="141"/>
      <c r="V139" s="89"/>
      <c r="W139" s="89"/>
      <c r="X139" s="89"/>
      <c r="Y139" s="89"/>
      <c r="Z139" s="89"/>
      <c r="AA139" s="89"/>
    </row>
    <row r="140" spans="1:27" ht="15" x14ac:dyDescent="0.25">
      <c r="A140" s="141"/>
      <c r="B140" s="141"/>
      <c r="C140" s="141"/>
      <c r="D140" s="141"/>
      <c r="E140" s="141"/>
      <c r="F140" s="141"/>
      <c r="G140" s="141"/>
      <c r="H140" s="141"/>
      <c r="I140" s="141"/>
      <c r="J140" s="141"/>
      <c r="K140" s="141"/>
      <c r="L140" s="141"/>
      <c r="M140" s="141"/>
      <c r="N140" s="141"/>
      <c r="O140" s="141"/>
      <c r="P140" s="141"/>
      <c r="Q140" s="141"/>
      <c r="V140" s="89"/>
      <c r="W140" s="89"/>
      <c r="X140" s="89"/>
      <c r="Y140" s="89"/>
      <c r="Z140" s="89"/>
      <c r="AA140" s="89"/>
    </row>
    <row r="141" spans="1:27" ht="15" x14ac:dyDescent="0.25">
      <c r="A141" s="141"/>
      <c r="B141" s="141"/>
      <c r="C141" s="141"/>
      <c r="D141" s="141"/>
      <c r="E141" s="141"/>
      <c r="F141" s="141"/>
      <c r="G141" s="141"/>
      <c r="H141" s="141"/>
      <c r="I141" s="141"/>
      <c r="J141" s="141"/>
      <c r="K141" s="141"/>
      <c r="L141" s="141"/>
      <c r="M141" s="141"/>
      <c r="N141" s="141"/>
      <c r="O141" s="141"/>
      <c r="P141" s="141"/>
      <c r="Q141" s="141"/>
      <c r="V141" s="89"/>
      <c r="W141" s="89"/>
      <c r="X141" s="89"/>
      <c r="Y141" s="89"/>
      <c r="Z141" s="89"/>
      <c r="AA141" s="89"/>
    </row>
    <row r="142" spans="1:27" ht="15" x14ac:dyDescent="0.25">
      <c r="A142" s="141"/>
      <c r="B142" s="141"/>
      <c r="C142" s="141"/>
      <c r="D142" s="141"/>
      <c r="E142" s="141"/>
      <c r="F142" s="141"/>
      <c r="G142" s="141"/>
      <c r="H142" s="141"/>
      <c r="I142" s="141"/>
      <c r="J142" s="141"/>
      <c r="K142" s="141"/>
      <c r="L142" s="141"/>
      <c r="M142" s="141"/>
      <c r="N142" s="141"/>
      <c r="O142" s="141"/>
      <c r="P142" s="141"/>
      <c r="Q142" s="141"/>
      <c r="V142" s="89"/>
      <c r="W142" s="89"/>
      <c r="X142" s="89"/>
      <c r="Y142" s="89"/>
      <c r="Z142" s="89"/>
      <c r="AA142" s="89"/>
    </row>
    <row r="143" spans="1:27" ht="15" x14ac:dyDescent="0.25">
      <c r="A143" s="141"/>
      <c r="B143" s="141"/>
      <c r="C143" s="141"/>
      <c r="D143" s="141"/>
      <c r="E143" s="141"/>
      <c r="F143" s="141"/>
      <c r="G143" s="141"/>
      <c r="H143" s="141"/>
      <c r="I143" s="141"/>
      <c r="J143" s="141"/>
      <c r="K143" s="141"/>
      <c r="L143" s="141"/>
      <c r="M143" s="141"/>
      <c r="N143" s="141"/>
      <c r="O143" s="141"/>
      <c r="P143" s="141"/>
      <c r="Q143" s="141"/>
      <c r="V143" s="89"/>
      <c r="W143" s="89"/>
      <c r="X143" s="89"/>
      <c r="Y143" s="89"/>
      <c r="Z143" s="89"/>
      <c r="AA143" s="89"/>
    </row>
    <row r="144" spans="1:27" ht="15" x14ac:dyDescent="0.25">
      <c r="A144" s="141"/>
      <c r="B144" s="141"/>
      <c r="C144" s="141"/>
      <c r="D144" s="141"/>
      <c r="E144" s="141"/>
      <c r="F144" s="141"/>
      <c r="G144" s="141"/>
      <c r="H144" s="141"/>
      <c r="I144" s="141"/>
      <c r="J144" s="141"/>
      <c r="K144" s="141"/>
      <c r="L144" s="141"/>
      <c r="M144" s="141"/>
      <c r="N144" s="141"/>
      <c r="O144" s="141"/>
      <c r="P144" s="141"/>
      <c r="Q144" s="141"/>
      <c r="V144" s="89"/>
      <c r="W144" s="89"/>
      <c r="X144" s="89"/>
      <c r="Y144" s="89"/>
      <c r="Z144" s="89"/>
      <c r="AA144" s="89"/>
    </row>
    <row r="145" spans="1:27" ht="15" x14ac:dyDescent="0.25">
      <c r="A145" s="141"/>
      <c r="B145" s="141"/>
      <c r="C145" s="141"/>
      <c r="D145" s="141"/>
      <c r="E145" s="141"/>
      <c r="F145" s="141"/>
      <c r="G145" s="141"/>
      <c r="H145" s="141"/>
      <c r="I145" s="141"/>
      <c r="J145" s="141"/>
      <c r="K145" s="141"/>
      <c r="L145" s="141"/>
      <c r="M145" s="141"/>
      <c r="N145" s="141"/>
      <c r="O145" s="141"/>
      <c r="P145" s="141"/>
      <c r="Q145" s="141"/>
      <c r="V145" s="89"/>
      <c r="W145" s="89"/>
      <c r="X145" s="89"/>
      <c r="Y145" s="89"/>
      <c r="Z145" s="89"/>
      <c r="AA145" s="89"/>
    </row>
    <row r="146" spans="1:27" ht="15" x14ac:dyDescent="0.25">
      <c r="A146" s="141"/>
      <c r="B146" s="141"/>
      <c r="C146" s="141"/>
      <c r="D146" s="141"/>
      <c r="E146" s="141"/>
      <c r="F146" s="141"/>
      <c r="G146" s="141"/>
      <c r="H146" s="141"/>
      <c r="I146" s="141"/>
      <c r="J146" s="141"/>
      <c r="K146" s="141"/>
      <c r="L146" s="141"/>
      <c r="M146" s="141"/>
      <c r="N146" s="141"/>
      <c r="O146" s="141"/>
      <c r="P146" s="141"/>
      <c r="Q146" s="141"/>
      <c r="V146" s="89"/>
      <c r="W146" s="89"/>
      <c r="X146" s="89"/>
      <c r="Y146" s="89"/>
      <c r="Z146" s="89"/>
      <c r="AA146" s="89"/>
    </row>
    <row r="147" spans="1:27" ht="15" x14ac:dyDescent="0.25">
      <c r="A147" s="141"/>
      <c r="B147" s="141"/>
      <c r="C147" s="141"/>
      <c r="D147" s="141"/>
      <c r="E147" s="141"/>
      <c r="F147" s="141"/>
      <c r="G147" s="141"/>
      <c r="H147" s="141"/>
      <c r="I147" s="141"/>
      <c r="J147" s="141"/>
      <c r="K147" s="141"/>
      <c r="L147" s="141"/>
      <c r="M147" s="141"/>
      <c r="N147" s="141"/>
      <c r="O147" s="141"/>
      <c r="P147" s="141"/>
      <c r="Q147" s="141"/>
      <c r="V147" s="89"/>
      <c r="W147" s="89"/>
      <c r="X147" s="89"/>
      <c r="Y147" s="89"/>
      <c r="Z147" s="89"/>
      <c r="AA147" s="89"/>
    </row>
    <row r="148" spans="1:27" ht="15" x14ac:dyDescent="0.25">
      <c r="A148" s="141"/>
      <c r="B148" s="141"/>
      <c r="C148" s="141"/>
      <c r="D148" s="141"/>
      <c r="E148" s="141"/>
      <c r="F148" s="141"/>
      <c r="G148" s="141"/>
      <c r="H148" s="141"/>
      <c r="I148" s="141"/>
      <c r="J148" s="141"/>
      <c r="K148" s="141"/>
      <c r="L148" s="141"/>
      <c r="M148" s="141"/>
      <c r="N148" s="141"/>
      <c r="O148" s="141"/>
      <c r="P148" s="141"/>
      <c r="Q148" s="141"/>
      <c r="V148" s="89"/>
      <c r="W148" s="89"/>
      <c r="X148" s="89"/>
      <c r="Y148" s="89"/>
      <c r="Z148" s="89"/>
      <c r="AA148" s="89"/>
    </row>
    <row r="149" spans="1:27" ht="15" x14ac:dyDescent="0.25">
      <c r="A149" s="141"/>
      <c r="B149" s="141"/>
      <c r="C149" s="141"/>
      <c r="D149" s="141"/>
      <c r="E149" s="141"/>
      <c r="F149" s="141"/>
      <c r="G149" s="141"/>
      <c r="H149" s="141"/>
      <c r="I149" s="141"/>
      <c r="J149" s="141"/>
      <c r="K149" s="141"/>
      <c r="L149" s="141"/>
      <c r="M149" s="141"/>
      <c r="N149" s="141"/>
      <c r="O149" s="141"/>
      <c r="P149" s="141"/>
      <c r="Q149" s="141"/>
      <c r="V149" s="89"/>
      <c r="W149" s="89"/>
      <c r="X149" s="89"/>
      <c r="Y149" s="89"/>
      <c r="Z149" s="89"/>
      <c r="AA149" s="89"/>
    </row>
    <row r="150" spans="1:27" ht="15" x14ac:dyDescent="0.25">
      <c r="A150" s="141"/>
      <c r="B150" s="141"/>
      <c r="C150" s="141"/>
      <c r="D150" s="141"/>
      <c r="E150" s="141"/>
      <c r="F150" s="141"/>
      <c r="G150" s="141"/>
      <c r="H150" s="141"/>
      <c r="I150" s="141"/>
      <c r="J150" s="141"/>
      <c r="K150" s="141"/>
      <c r="L150" s="141"/>
      <c r="M150" s="141"/>
      <c r="N150" s="141"/>
      <c r="O150" s="141"/>
      <c r="P150" s="141"/>
      <c r="Q150" s="141"/>
      <c r="V150" s="89"/>
      <c r="W150" s="89"/>
      <c r="X150" s="89"/>
      <c r="Y150" s="89"/>
      <c r="Z150" s="89"/>
      <c r="AA150" s="89"/>
    </row>
    <row r="151" spans="1:27" ht="15" x14ac:dyDescent="0.25">
      <c r="A151" s="141"/>
      <c r="B151" s="141"/>
      <c r="C151" s="141"/>
      <c r="D151" s="141"/>
      <c r="E151" s="141"/>
      <c r="F151" s="141"/>
      <c r="G151" s="141"/>
      <c r="H151" s="141"/>
      <c r="I151" s="141"/>
      <c r="J151" s="141"/>
      <c r="K151" s="141"/>
      <c r="L151" s="141"/>
      <c r="M151" s="141"/>
      <c r="N151" s="141"/>
      <c r="O151" s="141"/>
      <c r="P151" s="141"/>
      <c r="Q151" s="141"/>
      <c r="V151" s="89"/>
      <c r="W151" s="89"/>
      <c r="X151" s="89"/>
      <c r="Y151" s="89"/>
      <c r="Z151" s="89"/>
      <c r="AA151" s="89"/>
    </row>
    <row r="152" spans="1:27" ht="15" x14ac:dyDescent="0.25">
      <c r="A152" s="141"/>
      <c r="B152" s="141"/>
      <c r="C152" s="141"/>
      <c r="D152" s="141"/>
      <c r="E152" s="141"/>
      <c r="F152" s="141"/>
      <c r="G152" s="141"/>
      <c r="H152" s="141"/>
      <c r="I152" s="141"/>
      <c r="J152" s="141"/>
      <c r="K152" s="141"/>
      <c r="L152" s="141"/>
      <c r="M152" s="141"/>
      <c r="N152" s="141"/>
      <c r="O152" s="141"/>
      <c r="P152" s="141"/>
      <c r="V152" s="89"/>
      <c r="W152" s="89"/>
      <c r="X152" s="89"/>
      <c r="Y152" s="89"/>
      <c r="Z152" s="89"/>
      <c r="AA152" s="89"/>
    </row>
    <row r="153" spans="1:27" ht="15" x14ac:dyDescent="0.25">
      <c r="A153" s="141"/>
      <c r="B153" s="141"/>
      <c r="C153" s="141"/>
      <c r="D153" s="141"/>
      <c r="E153" s="141"/>
      <c r="F153" s="141"/>
      <c r="G153" s="141"/>
      <c r="H153" s="141"/>
      <c r="I153" s="141"/>
      <c r="J153" s="141"/>
      <c r="K153" s="141"/>
      <c r="L153" s="141"/>
      <c r="M153" s="141"/>
      <c r="N153" s="141"/>
      <c r="O153" s="141"/>
      <c r="P153" s="141"/>
      <c r="V153" s="89"/>
      <c r="W153" s="89"/>
      <c r="X153" s="89"/>
      <c r="Y153" s="89"/>
      <c r="Z153" s="89"/>
      <c r="AA153" s="89"/>
    </row>
    <row r="154" spans="1:27" ht="15" x14ac:dyDescent="0.25">
      <c r="A154" s="141"/>
      <c r="B154" s="141"/>
      <c r="C154" s="141"/>
      <c r="D154" s="141"/>
      <c r="E154" s="141"/>
      <c r="F154" s="141"/>
      <c r="G154" s="141"/>
      <c r="H154" s="141"/>
      <c r="I154" s="141"/>
      <c r="J154" s="141"/>
      <c r="K154" s="141"/>
      <c r="L154" s="141"/>
      <c r="M154" s="141"/>
      <c r="N154" s="141"/>
      <c r="O154" s="141"/>
      <c r="P154" s="141"/>
      <c r="V154" s="89"/>
      <c r="W154" s="89"/>
      <c r="X154" s="89"/>
      <c r="Y154" s="89"/>
      <c r="Z154" s="89"/>
      <c r="AA154" s="89"/>
    </row>
    <row r="155" spans="1:27" ht="15" x14ac:dyDescent="0.25">
      <c r="A155" s="141"/>
      <c r="B155" s="141"/>
      <c r="C155" s="141"/>
      <c r="D155" s="141"/>
      <c r="E155" s="141"/>
      <c r="F155" s="141"/>
      <c r="G155" s="141"/>
      <c r="H155" s="141"/>
      <c r="I155" s="141"/>
      <c r="J155" s="141"/>
      <c r="K155" s="141"/>
      <c r="L155" s="141"/>
      <c r="M155" s="141"/>
      <c r="N155" s="141"/>
      <c r="O155" s="141"/>
      <c r="P155" s="141"/>
      <c r="V155" s="89"/>
      <c r="W155" s="89"/>
      <c r="X155" s="89"/>
      <c r="Y155" s="89"/>
      <c r="Z155" s="89"/>
      <c r="AA155" s="89"/>
    </row>
    <row r="156" spans="1:27" ht="15" x14ac:dyDescent="0.25">
      <c r="A156" s="141"/>
      <c r="B156" s="141"/>
      <c r="C156" s="141"/>
      <c r="D156" s="141"/>
      <c r="E156" s="141"/>
      <c r="F156" s="141"/>
      <c r="G156" s="141"/>
      <c r="H156" s="141"/>
      <c r="I156" s="141"/>
      <c r="J156" s="141"/>
      <c r="K156" s="141"/>
      <c r="L156" s="141"/>
      <c r="M156" s="141"/>
      <c r="N156" s="141"/>
      <c r="O156" s="141"/>
      <c r="P156" s="141"/>
      <c r="V156" s="89"/>
      <c r="W156" s="89"/>
      <c r="X156" s="89"/>
      <c r="Y156" s="89"/>
      <c r="Z156" s="89"/>
      <c r="AA156" s="89"/>
    </row>
    <row r="157" spans="1:27" ht="15" x14ac:dyDescent="0.25">
      <c r="A157" s="141"/>
      <c r="B157" s="141"/>
      <c r="C157" s="141"/>
      <c r="D157" s="141"/>
      <c r="E157" s="141"/>
      <c r="F157" s="141"/>
      <c r="G157" s="141"/>
      <c r="H157" s="141"/>
      <c r="I157" s="141"/>
      <c r="J157" s="141"/>
      <c r="K157" s="141"/>
      <c r="L157" s="141"/>
      <c r="M157" s="141"/>
      <c r="N157" s="141"/>
      <c r="O157" s="141"/>
      <c r="P157" s="141"/>
      <c r="V157" s="89"/>
      <c r="W157" s="89"/>
      <c r="X157" s="89"/>
      <c r="Y157" s="89"/>
      <c r="Z157" s="89"/>
      <c r="AA157" s="89"/>
    </row>
    <row r="158" spans="1:27" ht="15" x14ac:dyDescent="0.25">
      <c r="A158" s="141"/>
      <c r="B158" s="141"/>
      <c r="C158" s="141"/>
      <c r="D158" s="141"/>
      <c r="E158" s="141"/>
      <c r="F158" s="141"/>
      <c r="G158" s="141"/>
      <c r="H158" s="141"/>
      <c r="I158" s="141"/>
      <c r="J158" s="141"/>
      <c r="K158" s="141"/>
      <c r="L158" s="141"/>
      <c r="M158" s="141"/>
      <c r="N158" s="141"/>
      <c r="O158" s="141"/>
      <c r="P158" s="141"/>
      <c r="V158" s="89"/>
      <c r="W158" s="89"/>
      <c r="X158" s="89"/>
      <c r="Y158" s="89"/>
      <c r="Z158" s="89"/>
      <c r="AA158" s="89"/>
    </row>
    <row r="159" spans="1:27" ht="15" x14ac:dyDescent="0.25">
      <c r="A159" s="141"/>
      <c r="B159" s="141"/>
      <c r="C159" s="141"/>
      <c r="D159" s="141"/>
      <c r="E159" s="141"/>
      <c r="F159" s="141"/>
      <c r="G159" s="141"/>
      <c r="H159" s="141"/>
      <c r="I159" s="141"/>
      <c r="J159" s="141"/>
      <c r="K159" s="141"/>
      <c r="L159" s="141"/>
      <c r="M159" s="141"/>
      <c r="N159" s="141"/>
      <c r="O159" s="141"/>
      <c r="P159" s="141"/>
      <c r="V159" s="89"/>
      <c r="W159" s="89"/>
      <c r="X159" s="89"/>
      <c r="Y159" s="89"/>
      <c r="Z159" s="89"/>
      <c r="AA159" s="89"/>
    </row>
    <row r="160" spans="1:27" ht="15" x14ac:dyDescent="0.25">
      <c r="A160" s="141"/>
      <c r="B160" s="141"/>
      <c r="C160" s="141"/>
      <c r="D160" s="141"/>
      <c r="E160" s="141"/>
      <c r="F160" s="141"/>
      <c r="G160" s="141"/>
      <c r="H160" s="141"/>
      <c r="I160" s="141"/>
      <c r="J160" s="141"/>
      <c r="K160" s="141"/>
      <c r="L160" s="141"/>
      <c r="M160" s="141"/>
      <c r="N160" s="141"/>
      <c r="O160" s="141"/>
      <c r="P160" s="141"/>
      <c r="V160" s="89"/>
      <c r="W160" s="89"/>
      <c r="X160" s="89"/>
      <c r="Y160" s="89"/>
      <c r="Z160" s="89"/>
      <c r="AA160" s="89"/>
    </row>
    <row r="161" spans="1:27" ht="15" x14ac:dyDescent="0.25">
      <c r="A161" s="141"/>
      <c r="B161" s="141"/>
      <c r="C161" s="141"/>
      <c r="D161" s="141"/>
      <c r="E161" s="141"/>
      <c r="F161" s="141"/>
      <c r="G161" s="141"/>
      <c r="H161" s="141"/>
      <c r="I161" s="141"/>
      <c r="J161" s="141"/>
      <c r="K161" s="141"/>
      <c r="L161" s="141"/>
      <c r="M161" s="141"/>
      <c r="N161" s="141"/>
      <c r="O161" s="141"/>
      <c r="P161" s="141"/>
      <c r="V161" s="89"/>
      <c r="W161" s="89"/>
      <c r="X161" s="89"/>
      <c r="Y161" s="89"/>
      <c r="Z161" s="89"/>
      <c r="AA161" s="89"/>
    </row>
    <row r="162" spans="1:27" ht="15" x14ac:dyDescent="0.25">
      <c r="A162" s="141"/>
      <c r="B162" s="141"/>
      <c r="C162" s="141"/>
      <c r="D162" s="141"/>
      <c r="E162" s="141"/>
      <c r="F162" s="141"/>
      <c r="G162" s="141"/>
      <c r="H162" s="141"/>
      <c r="I162" s="141"/>
      <c r="J162" s="141"/>
      <c r="K162" s="141"/>
      <c r="L162" s="141"/>
      <c r="M162" s="141"/>
      <c r="N162" s="141"/>
      <c r="O162" s="141"/>
      <c r="P162" s="141"/>
      <c r="V162" s="89"/>
      <c r="W162" s="89"/>
      <c r="X162" s="89"/>
      <c r="Y162" s="89"/>
      <c r="Z162" s="89"/>
      <c r="AA162" s="89"/>
    </row>
    <row r="163" spans="1:27" ht="15" x14ac:dyDescent="0.25">
      <c r="A163" s="141"/>
      <c r="B163" s="141"/>
      <c r="C163" s="141"/>
      <c r="D163" s="141"/>
      <c r="E163" s="141"/>
      <c r="F163" s="141"/>
      <c r="G163" s="141"/>
      <c r="H163" s="141"/>
      <c r="I163" s="141"/>
      <c r="J163" s="141"/>
      <c r="K163" s="141"/>
      <c r="L163" s="141"/>
      <c r="M163" s="141"/>
      <c r="N163" s="141"/>
      <c r="O163" s="141"/>
      <c r="P163" s="141"/>
      <c r="V163" s="89"/>
      <c r="W163" s="89"/>
      <c r="X163" s="89"/>
      <c r="Y163" s="89"/>
      <c r="Z163" s="89"/>
      <c r="AA163" s="89"/>
    </row>
    <row r="164" spans="1:27" ht="15" x14ac:dyDescent="0.25">
      <c r="A164" s="141"/>
      <c r="B164" s="141"/>
      <c r="C164" s="141"/>
      <c r="D164" s="141"/>
      <c r="E164" s="141"/>
      <c r="F164" s="141"/>
      <c r="G164" s="141"/>
      <c r="H164" s="141"/>
      <c r="I164" s="141"/>
      <c r="J164" s="141"/>
      <c r="K164" s="141"/>
      <c r="L164" s="141"/>
      <c r="M164" s="141"/>
      <c r="N164" s="141"/>
      <c r="O164" s="141"/>
      <c r="P164" s="141"/>
      <c r="V164" s="89"/>
      <c r="W164" s="89"/>
      <c r="X164" s="89"/>
      <c r="Y164" s="89"/>
      <c r="Z164" s="89"/>
      <c r="AA164" s="89"/>
    </row>
    <row r="165" spans="1:27" ht="15" x14ac:dyDescent="0.25">
      <c r="A165" s="141"/>
      <c r="B165" s="141"/>
      <c r="C165" s="141"/>
      <c r="D165" s="141"/>
      <c r="E165" s="141"/>
      <c r="F165" s="141"/>
      <c r="G165" s="141"/>
      <c r="H165" s="141"/>
      <c r="I165" s="141"/>
      <c r="J165" s="141"/>
      <c r="K165" s="141"/>
      <c r="L165" s="141"/>
      <c r="M165" s="141"/>
      <c r="N165" s="141"/>
      <c r="V165" s="89"/>
      <c r="W165" s="89"/>
      <c r="X165" s="89"/>
      <c r="Y165" s="89"/>
      <c r="Z165" s="89"/>
      <c r="AA165" s="89"/>
    </row>
  </sheetData>
  <mergeCells count="9">
    <mergeCell ref="O48:AB48"/>
    <mergeCell ref="O46:U46"/>
    <mergeCell ref="O47:AB47"/>
    <mergeCell ref="O14:U14"/>
    <mergeCell ref="O15:AB15"/>
    <mergeCell ref="O31:AB31"/>
    <mergeCell ref="O32:AB32"/>
    <mergeCell ref="O16:AB16"/>
    <mergeCell ref="O30:U30"/>
  </mergeCells>
  <pageMargins left="0.7" right="0.7" top="0.75" bottom="0.75" header="0.3" footer="0.3"/>
  <pageSetup paperSize="9" scale="11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K19"/>
  <sheetViews>
    <sheetView workbookViewId="0"/>
  </sheetViews>
  <sheetFormatPr baseColWidth="10" defaultColWidth="30.85546875" defaultRowHeight="11.25" x14ac:dyDescent="0.25"/>
  <cols>
    <col min="1" max="1" width="47" style="52" customWidth="1"/>
    <col min="2" max="11" width="8.5703125" style="52" customWidth="1"/>
    <col min="12" max="12" width="11.42578125" style="52" customWidth="1"/>
    <col min="13" max="13" width="47" style="52" customWidth="1"/>
    <col min="14" max="17" width="8.5703125" style="52" customWidth="1"/>
    <col min="18" max="18" width="10.28515625" style="52" customWidth="1"/>
    <col min="19" max="46" width="11.42578125" style="52" customWidth="1"/>
    <col min="47" max="248" width="30.85546875" style="52"/>
    <col min="249" max="249" width="30.85546875" style="52" customWidth="1"/>
    <col min="250" max="257" width="6.140625" style="52" customWidth="1"/>
    <col min="258" max="259" width="30.85546875" style="52" hidden="1" customWidth="1"/>
    <col min="260" max="263" width="8.28515625" style="52" customWidth="1"/>
    <col min="264" max="264" width="11" style="52" customWidth="1"/>
    <col min="265" max="265" width="8.42578125" style="52" customWidth="1"/>
    <col min="266" max="504" width="30.85546875" style="52"/>
    <col min="505" max="505" width="30.85546875" style="52" customWidth="1"/>
    <col min="506" max="513" width="6.140625" style="52" customWidth="1"/>
    <col min="514" max="515" width="30.85546875" style="52" hidden="1" customWidth="1"/>
    <col min="516" max="519" width="8.28515625" style="52" customWidth="1"/>
    <col min="520" max="520" width="11" style="52" customWidth="1"/>
    <col min="521" max="521" width="8.42578125" style="52" customWidth="1"/>
    <col min="522" max="760" width="30.85546875" style="52"/>
    <col min="761" max="761" width="30.85546875" style="52" customWidth="1"/>
    <col min="762" max="769" width="6.140625" style="52" customWidth="1"/>
    <col min="770" max="771" width="30.85546875" style="52" hidden="1" customWidth="1"/>
    <col min="772" max="775" width="8.28515625" style="52" customWidth="1"/>
    <col min="776" max="776" width="11" style="52" customWidth="1"/>
    <col min="777" max="777" width="8.42578125" style="52" customWidth="1"/>
    <col min="778" max="1016" width="30.85546875" style="52"/>
    <col min="1017" max="1017" width="30.85546875" style="52" customWidth="1"/>
    <col min="1018" max="1025" width="6.140625" style="52" customWidth="1"/>
    <col min="1026" max="1027" width="30.85546875" style="52" hidden="1" customWidth="1"/>
    <col min="1028" max="1031" width="8.28515625" style="52" customWidth="1"/>
    <col min="1032" max="1032" width="11" style="52" customWidth="1"/>
    <col min="1033" max="1033" width="8.42578125" style="52" customWidth="1"/>
    <col min="1034" max="1272" width="30.85546875" style="52"/>
    <col min="1273" max="1273" width="30.85546875" style="52" customWidth="1"/>
    <col min="1274" max="1281" width="6.140625" style="52" customWidth="1"/>
    <col min="1282" max="1283" width="30.85546875" style="52" hidden="1" customWidth="1"/>
    <col min="1284" max="1287" width="8.28515625" style="52" customWidth="1"/>
    <col min="1288" max="1288" width="11" style="52" customWidth="1"/>
    <col min="1289" max="1289" width="8.42578125" style="52" customWidth="1"/>
    <col min="1290" max="1528" width="30.85546875" style="52"/>
    <col min="1529" max="1529" width="30.85546875" style="52" customWidth="1"/>
    <col min="1530" max="1537" width="6.140625" style="52" customWidth="1"/>
    <col min="1538" max="1539" width="30.85546875" style="52" hidden="1" customWidth="1"/>
    <col min="1540" max="1543" width="8.28515625" style="52" customWidth="1"/>
    <col min="1544" max="1544" width="11" style="52" customWidth="1"/>
    <col min="1545" max="1545" width="8.42578125" style="52" customWidth="1"/>
    <col min="1546" max="1784" width="30.85546875" style="52"/>
    <col min="1785" max="1785" width="30.85546875" style="52" customWidth="1"/>
    <col min="1786" max="1793" width="6.140625" style="52" customWidth="1"/>
    <col min="1794" max="1795" width="30.85546875" style="52" hidden="1" customWidth="1"/>
    <col min="1796" max="1799" width="8.28515625" style="52" customWidth="1"/>
    <col min="1800" max="1800" width="11" style="52" customWidth="1"/>
    <col min="1801" max="1801" width="8.42578125" style="52" customWidth="1"/>
    <col min="1802" max="2040" width="30.85546875" style="52"/>
    <col min="2041" max="2041" width="30.85546875" style="52" customWidth="1"/>
    <col min="2042" max="2049" width="6.140625" style="52" customWidth="1"/>
    <col min="2050" max="2051" width="30.85546875" style="52" hidden="1" customWidth="1"/>
    <col min="2052" max="2055" width="8.28515625" style="52" customWidth="1"/>
    <col min="2056" max="2056" width="11" style="52" customWidth="1"/>
    <col min="2057" max="2057" width="8.42578125" style="52" customWidth="1"/>
    <col min="2058" max="2296" width="30.85546875" style="52"/>
    <col min="2297" max="2297" width="30.85546875" style="52" customWidth="1"/>
    <col min="2298" max="2305" width="6.140625" style="52" customWidth="1"/>
    <col min="2306" max="2307" width="30.85546875" style="52" hidden="1" customWidth="1"/>
    <col min="2308" max="2311" width="8.28515625" style="52" customWidth="1"/>
    <col min="2312" max="2312" width="11" style="52" customWidth="1"/>
    <col min="2313" max="2313" width="8.42578125" style="52" customWidth="1"/>
    <col min="2314" max="2552" width="30.85546875" style="52"/>
    <col min="2553" max="2553" width="30.85546875" style="52" customWidth="1"/>
    <col min="2554" max="2561" width="6.140625" style="52" customWidth="1"/>
    <col min="2562" max="2563" width="30.85546875" style="52" hidden="1" customWidth="1"/>
    <col min="2564" max="2567" width="8.28515625" style="52" customWidth="1"/>
    <col min="2568" max="2568" width="11" style="52" customWidth="1"/>
    <col min="2569" max="2569" width="8.42578125" style="52" customWidth="1"/>
    <col min="2570" max="2808" width="30.85546875" style="52"/>
    <col min="2809" max="2809" width="30.85546875" style="52" customWidth="1"/>
    <col min="2810" max="2817" width="6.140625" style="52" customWidth="1"/>
    <col min="2818" max="2819" width="30.85546875" style="52" hidden="1" customWidth="1"/>
    <col min="2820" max="2823" width="8.28515625" style="52" customWidth="1"/>
    <col min="2824" max="2824" width="11" style="52" customWidth="1"/>
    <col min="2825" max="2825" width="8.42578125" style="52" customWidth="1"/>
    <col min="2826" max="3064" width="30.85546875" style="52"/>
    <col min="3065" max="3065" width="30.85546875" style="52" customWidth="1"/>
    <col min="3066" max="3073" width="6.140625" style="52" customWidth="1"/>
    <col min="3074" max="3075" width="30.85546875" style="52" hidden="1" customWidth="1"/>
    <col min="3076" max="3079" width="8.28515625" style="52" customWidth="1"/>
    <col min="3080" max="3080" width="11" style="52" customWidth="1"/>
    <col min="3081" max="3081" width="8.42578125" style="52" customWidth="1"/>
    <col min="3082" max="3320" width="30.85546875" style="52"/>
    <col min="3321" max="3321" width="30.85546875" style="52" customWidth="1"/>
    <col min="3322" max="3329" width="6.140625" style="52" customWidth="1"/>
    <col min="3330" max="3331" width="30.85546875" style="52" hidden="1" customWidth="1"/>
    <col min="3332" max="3335" width="8.28515625" style="52" customWidth="1"/>
    <col min="3336" max="3336" width="11" style="52" customWidth="1"/>
    <col min="3337" max="3337" width="8.42578125" style="52" customWidth="1"/>
    <col min="3338" max="3576" width="30.85546875" style="52"/>
    <col min="3577" max="3577" width="30.85546875" style="52" customWidth="1"/>
    <col min="3578" max="3585" width="6.140625" style="52" customWidth="1"/>
    <col min="3586" max="3587" width="30.85546875" style="52" hidden="1" customWidth="1"/>
    <col min="3588" max="3591" width="8.28515625" style="52" customWidth="1"/>
    <col min="3592" max="3592" width="11" style="52" customWidth="1"/>
    <col min="3593" max="3593" width="8.42578125" style="52" customWidth="1"/>
    <col min="3594" max="3832" width="30.85546875" style="52"/>
    <col min="3833" max="3833" width="30.85546875" style="52" customWidth="1"/>
    <col min="3834" max="3841" width="6.140625" style="52" customWidth="1"/>
    <col min="3842" max="3843" width="30.85546875" style="52" hidden="1" customWidth="1"/>
    <col min="3844" max="3847" width="8.28515625" style="52" customWidth="1"/>
    <col min="3848" max="3848" width="11" style="52" customWidth="1"/>
    <col min="3849" max="3849" width="8.42578125" style="52" customWidth="1"/>
    <col min="3850" max="4088" width="30.85546875" style="52"/>
    <col min="4089" max="4089" width="30.85546875" style="52" customWidth="1"/>
    <col min="4090" max="4097" width="6.140625" style="52" customWidth="1"/>
    <col min="4098" max="4099" width="30.85546875" style="52" hidden="1" customWidth="1"/>
    <col min="4100" max="4103" width="8.28515625" style="52" customWidth="1"/>
    <col min="4104" max="4104" width="11" style="52" customWidth="1"/>
    <col min="4105" max="4105" width="8.42578125" style="52" customWidth="1"/>
    <col min="4106" max="4344" width="30.85546875" style="52"/>
    <col min="4345" max="4345" width="30.85546875" style="52" customWidth="1"/>
    <col min="4346" max="4353" width="6.140625" style="52" customWidth="1"/>
    <col min="4354" max="4355" width="30.85546875" style="52" hidden="1" customWidth="1"/>
    <col min="4356" max="4359" width="8.28515625" style="52" customWidth="1"/>
    <col min="4360" max="4360" width="11" style="52" customWidth="1"/>
    <col min="4361" max="4361" width="8.42578125" style="52" customWidth="1"/>
    <col min="4362" max="4600" width="30.85546875" style="52"/>
    <col min="4601" max="4601" width="30.85546875" style="52" customWidth="1"/>
    <col min="4602" max="4609" width="6.140625" style="52" customWidth="1"/>
    <col min="4610" max="4611" width="30.85546875" style="52" hidden="1" customWidth="1"/>
    <col min="4612" max="4615" width="8.28515625" style="52" customWidth="1"/>
    <col min="4616" max="4616" width="11" style="52" customWidth="1"/>
    <col min="4617" max="4617" width="8.42578125" style="52" customWidth="1"/>
    <col min="4618" max="4856" width="30.85546875" style="52"/>
    <col min="4857" max="4857" width="30.85546875" style="52" customWidth="1"/>
    <col min="4858" max="4865" width="6.140625" style="52" customWidth="1"/>
    <col min="4866" max="4867" width="30.85546875" style="52" hidden="1" customWidth="1"/>
    <col min="4868" max="4871" width="8.28515625" style="52" customWidth="1"/>
    <col min="4872" max="4872" width="11" style="52" customWidth="1"/>
    <col min="4873" max="4873" width="8.42578125" style="52" customWidth="1"/>
    <col min="4874" max="5112" width="30.85546875" style="52"/>
    <col min="5113" max="5113" width="30.85546875" style="52" customWidth="1"/>
    <col min="5114" max="5121" width="6.140625" style="52" customWidth="1"/>
    <col min="5122" max="5123" width="30.85546875" style="52" hidden="1" customWidth="1"/>
    <col min="5124" max="5127" width="8.28515625" style="52" customWidth="1"/>
    <col min="5128" max="5128" width="11" style="52" customWidth="1"/>
    <col min="5129" max="5129" width="8.42578125" style="52" customWidth="1"/>
    <col min="5130" max="5368" width="30.85546875" style="52"/>
    <col min="5369" max="5369" width="30.85546875" style="52" customWidth="1"/>
    <col min="5370" max="5377" width="6.140625" style="52" customWidth="1"/>
    <col min="5378" max="5379" width="30.85546875" style="52" hidden="1" customWidth="1"/>
    <col min="5380" max="5383" width="8.28515625" style="52" customWidth="1"/>
    <col min="5384" max="5384" width="11" style="52" customWidth="1"/>
    <col min="5385" max="5385" width="8.42578125" style="52" customWidth="1"/>
    <col min="5386" max="5624" width="30.85546875" style="52"/>
    <col min="5625" max="5625" width="30.85546875" style="52" customWidth="1"/>
    <col min="5626" max="5633" width="6.140625" style="52" customWidth="1"/>
    <col min="5634" max="5635" width="30.85546875" style="52" hidden="1" customWidth="1"/>
    <col min="5636" max="5639" width="8.28515625" style="52" customWidth="1"/>
    <col min="5640" max="5640" width="11" style="52" customWidth="1"/>
    <col min="5641" max="5641" width="8.42578125" style="52" customWidth="1"/>
    <col min="5642" max="5880" width="30.85546875" style="52"/>
    <col min="5881" max="5881" width="30.85546875" style="52" customWidth="1"/>
    <col min="5882" max="5889" width="6.140625" style="52" customWidth="1"/>
    <col min="5890" max="5891" width="30.85546875" style="52" hidden="1" customWidth="1"/>
    <col min="5892" max="5895" width="8.28515625" style="52" customWidth="1"/>
    <col min="5896" max="5896" width="11" style="52" customWidth="1"/>
    <col min="5897" max="5897" width="8.42578125" style="52" customWidth="1"/>
    <col min="5898" max="6136" width="30.85546875" style="52"/>
    <col min="6137" max="6137" width="30.85546875" style="52" customWidth="1"/>
    <col min="6138" max="6145" width="6.140625" style="52" customWidth="1"/>
    <col min="6146" max="6147" width="30.85546875" style="52" hidden="1" customWidth="1"/>
    <col min="6148" max="6151" width="8.28515625" style="52" customWidth="1"/>
    <col min="6152" max="6152" width="11" style="52" customWidth="1"/>
    <col min="6153" max="6153" width="8.42578125" style="52" customWidth="1"/>
    <col min="6154" max="6392" width="30.85546875" style="52"/>
    <col min="6393" max="6393" width="30.85546875" style="52" customWidth="1"/>
    <col min="6394" max="6401" width="6.140625" style="52" customWidth="1"/>
    <col min="6402" max="6403" width="30.85546875" style="52" hidden="1" customWidth="1"/>
    <col min="6404" max="6407" width="8.28515625" style="52" customWidth="1"/>
    <col min="6408" max="6408" width="11" style="52" customWidth="1"/>
    <col min="6409" max="6409" width="8.42578125" style="52" customWidth="1"/>
    <col min="6410" max="6648" width="30.85546875" style="52"/>
    <col min="6649" max="6649" width="30.85546875" style="52" customWidth="1"/>
    <col min="6650" max="6657" width="6.140625" style="52" customWidth="1"/>
    <col min="6658" max="6659" width="30.85546875" style="52" hidden="1" customWidth="1"/>
    <col min="6660" max="6663" width="8.28515625" style="52" customWidth="1"/>
    <col min="6664" max="6664" width="11" style="52" customWidth="1"/>
    <col min="6665" max="6665" width="8.42578125" style="52" customWidth="1"/>
    <col min="6666" max="6904" width="30.85546875" style="52"/>
    <col min="6905" max="6905" width="30.85546875" style="52" customWidth="1"/>
    <col min="6906" max="6913" width="6.140625" style="52" customWidth="1"/>
    <col min="6914" max="6915" width="30.85546875" style="52" hidden="1" customWidth="1"/>
    <col min="6916" max="6919" width="8.28515625" style="52" customWidth="1"/>
    <col min="6920" max="6920" width="11" style="52" customWidth="1"/>
    <col min="6921" max="6921" width="8.42578125" style="52" customWidth="1"/>
    <col min="6922" max="7160" width="30.85546875" style="52"/>
    <col min="7161" max="7161" width="30.85546875" style="52" customWidth="1"/>
    <col min="7162" max="7169" width="6.140625" style="52" customWidth="1"/>
    <col min="7170" max="7171" width="30.85546875" style="52" hidden="1" customWidth="1"/>
    <col min="7172" max="7175" width="8.28515625" style="52" customWidth="1"/>
    <col min="7176" max="7176" width="11" style="52" customWidth="1"/>
    <col min="7177" max="7177" width="8.42578125" style="52" customWidth="1"/>
    <col min="7178" max="7416" width="30.85546875" style="52"/>
    <col min="7417" max="7417" width="30.85546875" style="52" customWidth="1"/>
    <col min="7418" max="7425" width="6.140625" style="52" customWidth="1"/>
    <col min="7426" max="7427" width="30.85546875" style="52" hidden="1" customWidth="1"/>
    <col min="7428" max="7431" width="8.28515625" style="52" customWidth="1"/>
    <col min="7432" max="7432" width="11" style="52" customWidth="1"/>
    <col min="7433" max="7433" width="8.42578125" style="52" customWidth="1"/>
    <col min="7434" max="7672" width="30.85546875" style="52"/>
    <col min="7673" max="7673" width="30.85546875" style="52" customWidth="1"/>
    <col min="7674" max="7681" width="6.140625" style="52" customWidth="1"/>
    <col min="7682" max="7683" width="30.85546875" style="52" hidden="1" customWidth="1"/>
    <col min="7684" max="7687" width="8.28515625" style="52" customWidth="1"/>
    <col min="7688" max="7688" width="11" style="52" customWidth="1"/>
    <col min="7689" max="7689" width="8.42578125" style="52" customWidth="1"/>
    <col min="7690" max="7928" width="30.85546875" style="52"/>
    <col min="7929" max="7929" width="30.85546875" style="52" customWidth="1"/>
    <col min="7930" max="7937" width="6.140625" style="52" customWidth="1"/>
    <col min="7938" max="7939" width="30.85546875" style="52" hidden="1" customWidth="1"/>
    <col min="7940" max="7943" width="8.28515625" style="52" customWidth="1"/>
    <col min="7944" max="7944" width="11" style="52" customWidth="1"/>
    <col min="7945" max="7945" width="8.42578125" style="52" customWidth="1"/>
    <col min="7946" max="8184" width="30.85546875" style="52"/>
    <col min="8185" max="8185" width="30.85546875" style="52" customWidth="1"/>
    <col min="8186" max="8193" width="6.140625" style="52" customWidth="1"/>
    <col min="8194" max="8195" width="30.85546875" style="52" hidden="1" customWidth="1"/>
    <col min="8196" max="8199" width="8.28515625" style="52" customWidth="1"/>
    <col min="8200" max="8200" width="11" style="52" customWidth="1"/>
    <col min="8201" max="8201" width="8.42578125" style="52" customWidth="1"/>
    <col min="8202" max="8440" width="30.85546875" style="52"/>
    <col min="8441" max="8441" width="30.85546875" style="52" customWidth="1"/>
    <col min="8442" max="8449" width="6.140625" style="52" customWidth="1"/>
    <col min="8450" max="8451" width="30.85546875" style="52" hidden="1" customWidth="1"/>
    <col min="8452" max="8455" width="8.28515625" style="52" customWidth="1"/>
    <col min="8456" max="8456" width="11" style="52" customWidth="1"/>
    <col min="8457" max="8457" width="8.42578125" style="52" customWidth="1"/>
    <col min="8458" max="8696" width="30.85546875" style="52"/>
    <col min="8697" max="8697" width="30.85546875" style="52" customWidth="1"/>
    <col min="8698" max="8705" width="6.140625" style="52" customWidth="1"/>
    <col min="8706" max="8707" width="30.85546875" style="52" hidden="1" customWidth="1"/>
    <col min="8708" max="8711" width="8.28515625" style="52" customWidth="1"/>
    <col min="8712" max="8712" width="11" style="52" customWidth="1"/>
    <col min="8713" max="8713" width="8.42578125" style="52" customWidth="1"/>
    <col min="8714" max="8952" width="30.85546875" style="52"/>
    <col min="8953" max="8953" width="30.85546875" style="52" customWidth="1"/>
    <col min="8954" max="8961" width="6.140625" style="52" customWidth="1"/>
    <col min="8962" max="8963" width="30.85546875" style="52" hidden="1" customWidth="1"/>
    <col min="8964" max="8967" width="8.28515625" style="52" customWidth="1"/>
    <col min="8968" max="8968" width="11" style="52" customWidth="1"/>
    <col min="8969" max="8969" width="8.42578125" style="52" customWidth="1"/>
    <col min="8970" max="9208" width="30.85546875" style="52"/>
    <col min="9209" max="9209" width="30.85546875" style="52" customWidth="1"/>
    <col min="9210" max="9217" width="6.140625" style="52" customWidth="1"/>
    <col min="9218" max="9219" width="30.85546875" style="52" hidden="1" customWidth="1"/>
    <col min="9220" max="9223" width="8.28515625" style="52" customWidth="1"/>
    <col min="9224" max="9224" width="11" style="52" customWidth="1"/>
    <col min="9225" max="9225" width="8.42578125" style="52" customWidth="1"/>
    <col min="9226" max="9464" width="30.85546875" style="52"/>
    <col min="9465" max="9465" width="30.85546875" style="52" customWidth="1"/>
    <col min="9466" max="9473" width="6.140625" style="52" customWidth="1"/>
    <col min="9474" max="9475" width="30.85546875" style="52" hidden="1" customWidth="1"/>
    <col min="9476" max="9479" width="8.28515625" style="52" customWidth="1"/>
    <col min="9480" max="9480" width="11" style="52" customWidth="1"/>
    <col min="9481" max="9481" width="8.42578125" style="52" customWidth="1"/>
    <col min="9482" max="9720" width="30.85546875" style="52"/>
    <col min="9721" max="9721" width="30.85546875" style="52" customWidth="1"/>
    <col min="9722" max="9729" width="6.140625" style="52" customWidth="1"/>
    <col min="9730" max="9731" width="30.85546875" style="52" hidden="1" customWidth="1"/>
    <col min="9732" max="9735" width="8.28515625" style="52" customWidth="1"/>
    <col min="9736" max="9736" width="11" style="52" customWidth="1"/>
    <col min="9737" max="9737" width="8.42578125" style="52" customWidth="1"/>
    <col min="9738" max="9976" width="30.85546875" style="52"/>
    <col min="9977" max="9977" width="30.85546875" style="52" customWidth="1"/>
    <col min="9978" max="9985" width="6.140625" style="52" customWidth="1"/>
    <col min="9986" max="9987" width="30.85546875" style="52" hidden="1" customWidth="1"/>
    <col min="9988" max="9991" width="8.28515625" style="52" customWidth="1"/>
    <col min="9992" max="9992" width="11" style="52" customWidth="1"/>
    <col min="9993" max="9993" width="8.42578125" style="52" customWidth="1"/>
    <col min="9994" max="10232" width="30.85546875" style="52"/>
    <col min="10233" max="10233" width="30.85546875" style="52" customWidth="1"/>
    <col min="10234" max="10241" width="6.140625" style="52" customWidth="1"/>
    <col min="10242" max="10243" width="30.85546875" style="52" hidden="1" customWidth="1"/>
    <col min="10244" max="10247" width="8.28515625" style="52" customWidth="1"/>
    <col min="10248" max="10248" width="11" style="52" customWidth="1"/>
    <col min="10249" max="10249" width="8.42578125" style="52" customWidth="1"/>
    <col min="10250" max="10488" width="30.85546875" style="52"/>
    <col min="10489" max="10489" width="30.85546875" style="52" customWidth="1"/>
    <col min="10490" max="10497" width="6.140625" style="52" customWidth="1"/>
    <col min="10498" max="10499" width="30.85546875" style="52" hidden="1" customWidth="1"/>
    <col min="10500" max="10503" width="8.28515625" style="52" customWidth="1"/>
    <col min="10504" max="10504" width="11" style="52" customWidth="1"/>
    <col min="10505" max="10505" width="8.42578125" style="52" customWidth="1"/>
    <col min="10506" max="10744" width="30.85546875" style="52"/>
    <col min="10745" max="10745" width="30.85546875" style="52" customWidth="1"/>
    <col min="10746" max="10753" width="6.140625" style="52" customWidth="1"/>
    <col min="10754" max="10755" width="30.85546875" style="52" hidden="1" customWidth="1"/>
    <col min="10756" max="10759" width="8.28515625" style="52" customWidth="1"/>
    <col min="10760" max="10760" width="11" style="52" customWidth="1"/>
    <col min="10761" max="10761" width="8.42578125" style="52" customWidth="1"/>
    <col min="10762" max="11000" width="30.85546875" style="52"/>
    <col min="11001" max="11001" width="30.85546875" style="52" customWidth="1"/>
    <col min="11002" max="11009" width="6.140625" style="52" customWidth="1"/>
    <col min="11010" max="11011" width="30.85546875" style="52" hidden="1" customWidth="1"/>
    <col min="11012" max="11015" width="8.28515625" style="52" customWidth="1"/>
    <col min="11016" max="11016" width="11" style="52" customWidth="1"/>
    <col min="11017" max="11017" width="8.42578125" style="52" customWidth="1"/>
    <col min="11018" max="11256" width="30.85546875" style="52"/>
    <col min="11257" max="11257" width="30.85546875" style="52" customWidth="1"/>
    <col min="11258" max="11265" width="6.140625" style="52" customWidth="1"/>
    <col min="11266" max="11267" width="30.85546875" style="52" hidden="1" customWidth="1"/>
    <col min="11268" max="11271" width="8.28515625" style="52" customWidth="1"/>
    <col min="11272" max="11272" width="11" style="52" customWidth="1"/>
    <col min="11273" max="11273" width="8.42578125" style="52" customWidth="1"/>
    <col min="11274" max="11512" width="30.85546875" style="52"/>
    <col min="11513" max="11513" width="30.85546875" style="52" customWidth="1"/>
    <col min="11514" max="11521" width="6.140625" style="52" customWidth="1"/>
    <col min="11522" max="11523" width="30.85546875" style="52" hidden="1" customWidth="1"/>
    <col min="11524" max="11527" width="8.28515625" style="52" customWidth="1"/>
    <col min="11528" max="11528" width="11" style="52" customWidth="1"/>
    <col min="11529" max="11529" width="8.42578125" style="52" customWidth="1"/>
    <col min="11530" max="11768" width="30.85546875" style="52"/>
    <col min="11769" max="11769" width="30.85546875" style="52" customWidth="1"/>
    <col min="11770" max="11777" width="6.140625" style="52" customWidth="1"/>
    <col min="11778" max="11779" width="30.85546875" style="52" hidden="1" customWidth="1"/>
    <col min="11780" max="11783" width="8.28515625" style="52" customWidth="1"/>
    <col min="11784" max="11784" width="11" style="52" customWidth="1"/>
    <col min="11785" max="11785" width="8.42578125" style="52" customWidth="1"/>
    <col min="11786" max="12024" width="30.85546875" style="52"/>
    <col min="12025" max="12025" width="30.85546875" style="52" customWidth="1"/>
    <col min="12026" max="12033" width="6.140625" style="52" customWidth="1"/>
    <col min="12034" max="12035" width="30.85546875" style="52" hidden="1" customWidth="1"/>
    <col min="12036" max="12039" width="8.28515625" style="52" customWidth="1"/>
    <col min="12040" max="12040" width="11" style="52" customWidth="1"/>
    <col min="12041" max="12041" width="8.42578125" style="52" customWidth="1"/>
    <col min="12042" max="12280" width="30.85546875" style="52"/>
    <col min="12281" max="12281" width="30.85546875" style="52" customWidth="1"/>
    <col min="12282" max="12289" width="6.140625" style="52" customWidth="1"/>
    <col min="12290" max="12291" width="30.85546875" style="52" hidden="1" customWidth="1"/>
    <col min="12292" max="12295" width="8.28515625" style="52" customWidth="1"/>
    <col min="12296" max="12296" width="11" style="52" customWidth="1"/>
    <col min="12297" max="12297" width="8.42578125" style="52" customWidth="1"/>
    <col min="12298" max="12536" width="30.85546875" style="52"/>
    <col min="12537" max="12537" width="30.85546875" style="52" customWidth="1"/>
    <col min="12538" max="12545" width="6.140625" style="52" customWidth="1"/>
    <col min="12546" max="12547" width="30.85546875" style="52" hidden="1" customWidth="1"/>
    <col min="12548" max="12551" width="8.28515625" style="52" customWidth="1"/>
    <col min="12552" max="12552" width="11" style="52" customWidth="1"/>
    <col min="12553" max="12553" width="8.42578125" style="52" customWidth="1"/>
    <col min="12554" max="12792" width="30.85546875" style="52"/>
    <col min="12793" max="12793" width="30.85546875" style="52" customWidth="1"/>
    <col min="12794" max="12801" width="6.140625" style="52" customWidth="1"/>
    <col min="12802" max="12803" width="30.85546875" style="52" hidden="1" customWidth="1"/>
    <col min="12804" max="12807" width="8.28515625" style="52" customWidth="1"/>
    <col min="12808" max="12808" width="11" style="52" customWidth="1"/>
    <col min="12809" max="12809" width="8.42578125" style="52" customWidth="1"/>
    <col min="12810" max="13048" width="30.85546875" style="52"/>
    <col min="13049" max="13049" width="30.85546875" style="52" customWidth="1"/>
    <col min="13050" max="13057" width="6.140625" style="52" customWidth="1"/>
    <col min="13058" max="13059" width="30.85546875" style="52" hidden="1" customWidth="1"/>
    <col min="13060" max="13063" width="8.28515625" style="52" customWidth="1"/>
    <col min="13064" max="13064" width="11" style="52" customWidth="1"/>
    <col min="13065" max="13065" width="8.42578125" style="52" customWidth="1"/>
    <col min="13066" max="13304" width="30.85546875" style="52"/>
    <col min="13305" max="13305" width="30.85546875" style="52" customWidth="1"/>
    <col min="13306" max="13313" width="6.140625" style="52" customWidth="1"/>
    <col min="13314" max="13315" width="30.85546875" style="52" hidden="1" customWidth="1"/>
    <col min="13316" max="13319" width="8.28515625" style="52" customWidth="1"/>
    <col min="13320" max="13320" width="11" style="52" customWidth="1"/>
    <col min="13321" max="13321" width="8.42578125" style="52" customWidth="1"/>
    <col min="13322" max="13560" width="30.85546875" style="52"/>
    <col min="13561" max="13561" width="30.85546875" style="52" customWidth="1"/>
    <col min="13562" max="13569" width="6.140625" style="52" customWidth="1"/>
    <col min="13570" max="13571" width="30.85546875" style="52" hidden="1" customWidth="1"/>
    <col min="13572" max="13575" width="8.28515625" style="52" customWidth="1"/>
    <col min="13576" max="13576" width="11" style="52" customWidth="1"/>
    <col min="13577" max="13577" width="8.42578125" style="52" customWidth="1"/>
    <col min="13578" max="13816" width="30.85546875" style="52"/>
    <col min="13817" max="13817" width="30.85546875" style="52" customWidth="1"/>
    <col min="13818" max="13825" width="6.140625" style="52" customWidth="1"/>
    <col min="13826" max="13827" width="30.85546875" style="52" hidden="1" customWidth="1"/>
    <col min="13828" max="13831" width="8.28515625" style="52" customWidth="1"/>
    <col min="13832" max="13832" width="11" style="52" customWidth="1"/>
    <col min="13833" max="13833" width="8.42578125" style="52" customWidth="1"/>
    <col min="13834" max="14072" width="30.85546875" style="52"/>
    <col min="14073" max="14073" width="30.85546875" style="52" customWidth="1"/>
    <col min="14074" max="14081" width="6.140625" style="52" customWidth="1"/>
    <col min="14082" max="14083" width="30.85546875" style="52" hidden="1" customWidth="1"/>
    <col min="14084" max="14087" width="8.28515625" style="52" customWidth="1"/>
    <col min="14088" max="14088" width="11" style="52" customWidth="1"/>
    <col min="14089" max="14089" width="8.42578125" style="52" customWidth="1"/>
    <col min="14090" max="14328" width="30.85546875" style="52"/>
    <col min="14329" max="14329" width="30.85546875" style="52" customWidth="1"/>
    <col min="14330" max="14337" width="6.140625" style="52" customWidth="1"/>
    <col min="14338" max="14339" width="30.85546875" style="52" hidden="1" customWidth="1"/>
    <col min="14340" max="14343" width="8.28515625" style="52" customWidth="1"/>
    <col min="14344" max="14344" width="11" style="52" customWidth="1"/>
    <col min="14345" max="14345" width="8.42578125" style="52" customWidth="1"/>
    <col min="14346" max="14584" width="30.85546875" style="52"/>
    <col min="14585" max="14585" width="30.85546875" style="52" customWidth="1"/>
    <col min="14586" max="14593" width="6.140625" style="52" customWidth="1"/>
    <col min="14594" max="14595" width="30.85546875" style="52" hidden="1" customWidth="1"/>
    <col min="14596" max="14599" width="8.28515625" style="52" customWidth="1"/>
    <col min="14600" max="14600" width="11" style="52" customWidth="1"/>
    <col min="14601" max="14601" width="8.42578125" style="52" customWidth="1"/>
    <col min="14602" max="14840" width="30.85546875" style="52"/>
    <col min="14841" max="14841" width="30.85546875" style="52" customWidth="1"/>
    <col min="14842" max="14849" width="6.140625" style="52" customWidth="1"/>
    <col min="14850" max="14851" width="30.85546875" style="52" hidden="1" customWidth="1"/>
    <col min="14852" max="14855" width="8.28515625" style="52" customWidth="1"/>
    <col min="14856" max="14856" width="11" style="52" customWidth="1"/>
    <col min="14857" max="14857" width="8.42578125" style="52" customWidth="1"/>
    <col min="14858" max="15096" width="30.85546875" style="52"/>
    <col min="15097" max="15097" width="30.85546875" style="52" customWidth="1"/>
    <col min="15098" max="15105" width="6.140625" style="52" customWidth="1"/>
    <col min="15106" max="15107" width="30.85546875" style="52" hidden="1" customWidth="1"/>
    <col min="15108" max="15111" width="8.28515625" style="52" customWidth="1"/>
    <col min="15112" max="15112" width="11" style="52" customWidth="1"/>
    <col min="15113" max="15113" width="8.42578125" style="52" customWidth="1"/>
    <col min="15114" max="15352" width="30.85546875" style="52"/>
    <col min="15353" max="15353" width="30.85546875" style="52" customWidth="1"/>
    <col min="15354" max="15361" width="6.140625" style="52" customWidth="1"/>
    <col min="15362" max="15363" width="30.85546875" style="52" hidden="1" customWidth="1"/>
    <col min="15364" max="15367" width="8.28515625" style="52" customWidth="1"/>
    <col min="15368" max="15368" width="11" style="52" customWidth="1"/>
    <col min="15369" max="15369" width="8.42578125" style="52" customWidth="1"/>
    <col min="15370" max="15608" width="30.85546875" style="52"/>
    <col min="15609" max="15609" width="30.85546875" style="52" customWidth="1"/>
    <col min="15610" max="15617" width="6.140625" style="52" customWidth="1"/>
    <col min="15618" max="15619" width="30.85546875" style="52" hidden="1" customWidth="1"/>
    <col min="15620" max="15623" width="8.28515625" style="52" customWidth="1"/>
    <col min="15624" max="15624" width="11" style="52" customWidth="1"/>
    <col min="15625" max="15625" width="8.42578125" style="52" customWidth="1"/>
    <col min="15626" max="15864" width="30.85546875" style="52"/>
    <col min="15865" max="15865" width="30.85546875" style="52" customWidth="1"/>
    <col min="15866" max="15873" width="6.140625" style="52" customWidth="1"/>
    <col min="15874" max="15875" width="30.85546875" style="52" hidden="1" customWidth="1"/>
    <col min="15876" max="15879" width="8.28515625" style="52" customWidth="1"/>
    <col min="15880" max="15880" width="11" style="52" customWidth="1"/>
    <col min="15881" max="15881" width="8.42578125" style="52" customWidth="1"/>
    <col min="15882" max="16120" width="30.85546875" style="52"/>
    <col min="16121" max="16121" width="30.85546875" style="52" customWidth="1"/>
    <col min="16122" max="16129" width="6.140625" style="52" customWidth="1"/>
    <col min="16130" max="16131" width="30.85546875" style="52" hidden="1" customWidth="1"/>
    <col min="16132" max="16135" width="8.28515625" style="52" customWidth="1"/>
    <col min="16136" max="16136" width="11" style="52" customWidth="1"/>
    <col min="16137" max="16137" width="8.42578125" style="52" customWidth="1"/>
    <col min="16138" max="16384" width="30.85546875" style="52"/>
  </cols>
  <sheetData>
    <row r="2" spans="1:22" ht="11.25" customHeight="1" x14ac:dyDescent="0.2">
      <c r="A2" s="116" t="s">
        <v>15</v>
      </c>
      <c r="B2" s="115"/>
      <c r="C2" s="115"/>
      <c r="D2" s="115"/>
      <c r="E2" s="115"/>
      <c r="F2" s="115"/>
      <c r="G2" s="51"/>
      <c r="H2" s="51"/>
      <c r="I2" s="51"/>
      <c r="J2" s="51"/>
      <c r="K2" s="51"/>
      <c r="M2" s="175" t="s">
        <v>16</v>
      </c>
      <c r="N2" s="175"/>
      <c r="O2" s="175"/>
      <c r="P2" s="175"/>
      <c r="Q2" s="175"/>
      <c r="R2" s="174"/>
    </row>
    <row r="3" spans="1:22" x14ac:dyDescent="0.2">
      <c r="A3" s="115"/>
      <c r="B3" s="115"/>
      <c r="C3" s="115"/>
      <c r="D3" s="115"/>
      <c r="E3" s="115"/>
      <c r="F3" s="115"/>
      <c r="G3" s="51"/>
      <c r="H3" s="51"/>
      <c r="I3" s="51"/>
      <c r="J3" s="51"/>
      <c r="K3" s="51"/>
      <c r="M3" s="175"/>
      <c r="N3" s="175"/>
      <c r="O3" s="175"/>
      <c r="P3" s="175"/>
      <c r="Q3" s="175"/>
      <c r="R3" s="174"/>
    </row>
    <row r="4" spans="1:22" ht="15" customHeight="1" x14ac:dyDescent="0.25">
      <c r="A4" s="53"/>
      <c r="B4" s="54">
        <v>2013</v>
      </c>
      <c r="C4" s="54">
        <v>2014</v>
      </c>
      <c r="D4" s="54">
        <v>2015</v>
      </c>
      <c r="E4" s="54">
        <v>2016</v>
      </c>
      <c r="F4" s="54">
        <v>2017</v>
      </c>
      <c r="G4" s="54">
        <v>2018</v>
      </c>
      <c r="H4" s="54">
        <v>2019</v>
      </c>
      <c r="I4" s="54">
        <v>2020</v>
      </c>
      <c r="J4" s="54">
        <v>2021</v>
      </c>
      <c r="K4" s="54">
        <v>2022</v>
      </c>
      <c r="M4" s="53"/>
      <c r="N4" s="54">
        <v>2014</v>
      </c>
      <c r="O4" s="54">
        <v>2015</v>
      </c>
      <c r="P4" s="54">
        <v>2016</v>
      </c>
      <c r="Q4" s="54">
        <v>2017</v>
      </c>
      <c r="R4" s="54">
        <v>2018</v>
      </c>
      <c r="S4" s="54">
        <v>2019</v>
      </c>
      <c r="T4" s="54">
        <v>2020</v>
      </c>
      <c r="U4" s="54">
        <v>2021</v>
      </c>
      <c r="V4" s="54">
        <v>2022</v>
      </c>
    </row>
    <row r="5" spans="1:22" x14ac:dyDescent="0.25">
      <c r="A5" s="55" t="s">
        <v>17</v>
      </c>
      <c r="B5" s="56">
        <v>5.89</v>
      </c>
      <c r="C5" s="56">
        <v>6.0679999999999996</v>
      </c>
      <c r="D5" s="56">
        <v>6.1209999999999996</v>
      </c>
      <c r="E5" s="56">
        <v>6.1870000000000003</v>
      </c>
      <c r="F5" s="56">
        <v>6.4290000000000003</v>
      </c>
      <c r="G5" s="56">
        <v>6.6029999999999998</v>
      </c>
      <c r="H5" s="56">
        <v>6.7074153411690691</v>
      </c>
      <c r="I5" s="56">
        <f>I6+I7</f>
        <v>6.9888281564150798</v>
      </c>
      <c r="J5" s="56">
        <f>J6+J7</f>
        <v>7.33349657962978</v>
      </c>
      <c r="K5" s="56">
        <f>K6+K7</f>
        <v>7.5606016241964102</v>
      </c>
      <c r="M5" s="57" t="s">
        <v>17</v>
      </c>
      <c r="N5" s="58">
        <f t="shared" ref="N5:T11" si="0">(C5-B5)/B5*100</f>
        <v>3.0220713073005085</v>
      </c>
      <c r="O5" s="58">
        <f t="shared" si="0"/>
        <v>0.87343441001977495</v>
      </c>
      <c r="P5" s="58">
        <f t="shared" si="0"/>
        <v>1.0782551870609498</v>
      </c>
      <c r="Q5" s="58">
        <f t="shared" si="0"/>
        <v>3.911427186035235</v>
      </c>
      <c r="R5" s="58">
        <f t="shared" si="0"/>
        <v>2.7064862342510416</v>
      </c>
      <c r="S5" s="58">
        <f t="shared" si="0"/>
        <v>1.581331836575335</v>
      </c>
      <c r="T5" s="58">
        <f t="shared" si="0"/>
        <v>4.1955477770810274</v>
      </c>
      <c r="U5" s="58">
        <f t="shared" ref="U5:V11" si="1">(J5-I5)/I5*100</f>
        <v>4.9317055091464415</v>
      </c>
      <c r="V5" s="58">
        <f t="shared" si="1"/>
        <v>3.0968180335347659</v>
      </c>
    </row>
    <row r="6" spans="1:22" ht="22.5" x14ac:dyDescent="0.25">
      <c r="A6" s="59" t="s">
        <v>18</v>
      </c>
      <c r="B6" s="60">
        <v>5.05</v>
      </c>
      <c r="C6" s="60">
        <v>5.21</v>
      </c>
      <c r="D6" s="60">
        <v>5.3</v>
      </c>
      <c r="E6" s="60">
        <v>5.4</v>
      </c>
      <c r="F6" s="60">
        <v>5.62</v>
      </c>
      <c r="G6" s="60">
        <v>5.71</v>
      </c>
      <c r="H6" s="60">
        <v>5.8243140131690696</v>
      </c>
      <c r="I6" s="60">
        <v>5.99231815641508</v>
      </c>
      <c r="J6" s="60">
        <v>6.0722053296297798</v>
      </c>
      <c r="K6" s="60">
        <v>6.2688031781964098</v>
      </c>
      <c r="L6" s="61"/>
      <c r="M6" s="62" t="s">
        <v>19</v>
      </c>
      <c r="N6" s="63">
        <f t="shared" si="0"/>
        <v>3.1683168316831711</v>
      </c>
      <c r="O6" s="63">
        <f t="shared" si="0"/>
        <v>1.7274472168905923</v>
      </c>
      <c r="P6" s="63">
        <f t="shared" si="0"/>
        <v>1.8867924528301987</v>
      </c>
      <c r="Q6" s="63">
        <f t="shared" si="0"/>
        <v>4.07407407407407</v>
      </c>
      <c r="R6" s="63">
        <f t="shared" si="0"/>
        <v>1.6014234875444813</v>
      </c>
      <c r="S6" s="63">
        <f t="shared" si="0"/>
        <v>2.0019967280047219</v>
      </c>
      <c r="T6" s="63">
        <f t="shared" si="0"/>
        <v>2.8845309999794746</v>
      </c>
      <c r="U6" s="63">
        <f t="shared" si="1"/>
        <v>1.333159741012357</v>
      </c>
      <c r="V6" s="63">
        <f t="shared" si="1"/>
        <v>3.2376679953050354</v>
      </c>
    </row>
    <row r="7" spans="1:22" x14ac:dyDescent="0.25">
      <c r="A7" s="64" t="s">
        <v>20</v>
      </c>
      <c r="B7" s="65">
        <v>0.84</v>
      </c>
      <c r="C7" s="65">
        <v>0.85799999999999998</v>
      </c>
      <c r="D7" s="65">
        <v>0.82099999999999995</v>
      </c>
      <c r="E7" s="65">
        <v>0.78700000000000003</v>
      </c>
      <c r="F7" s="65">
        <v>0.80900000000000005</v>
      </c>
      <c r="G7" s="65">
        <v>0.89300000000000002</v>
      </c>
      <c r="H7" s="65">
        <v>0.88310132799999996</v>
      </c>
      <c r="I7" s="65">
        <v>0.99651000000000001</v>
      </c>
      <c r="J7" s="65">
        <f>(1068.263/1000)+(193028250/1000000000)</f>
        <v>1.26129125</v>
      </c>
      <c r="K7" s="65">
        <f>(1094.744/1000)+(197054446/1000000000)</f>
        <v>1.291798446</v>
      </c>
      <c r="M7" s="66" t="s">
        <v>20</v>
      </c>
      <c r="N7" s="67">
        <f t="shared" si="0"/>
        <v>2.142857142857145</v>
      </c>
      <c r="O7" s="67">
        <f t="shared" si="0"/>
        <v>-4.3123543123543158</v>
      </c>
      <c r="P7" s="67">
        <f t="shared" si="0"/>
        <v>-4.1412911084043751</v>
      </c>
      <c r="Q7" s="67">
        <f t="shared" si="0"/>
        <v>2.7954256670902184</v>
      </c>
      <c r="R7" s="67">
        <f t="shared" si="0"/>
        <v>10.383189122373295</v>
      </c>
      <c r="S7" s="67">
        <f t="shared" si="0"/>
        <v>-1.1084739081746979</v>
      </c>
      <c r="T7" s="67">
        <f t="shared" si="0"/>
        <v>12.842090528483505</v>
      </c>
      <c r="U7" s="67">
        <f t="shared" si="1"/>
        <v>26.570857291948897</v>
      </c>
      <c r="V7" s="67">
        <f t="shared" si="1"/>
        <v>2.4187273161531939</v>
      </c>
    </row>
    <row r="8" spans="1:22" x14ac:dyDescent="0.25">
      <c r="A8" s="68" t="s">
        <v>21</v>
      </c>
      <c r="B8" s="56">
        <v>7.0938555322206245</v>
      </c>
      <c r="C8" s="69">
        <v>6.71</v>
      </c>
      <c r="D8" s="69">
        <v>6.47</v>
      </c>
      <c r="E8" s="69">
        <v>6.3100000000000005</v>
      </c>
      <c r="F8" s="69">
        <v>6.59</v>
      </c>
      <c r="G8" s="69">
        <v>6.76</v>
      </c>
      <c r="H8" s="69">
        <v>7.4359030000000006</v>
      </c>
      <c r="I8" s="69">
        <v>6.8279999999999994</v>
      </c>
      <c r="J8" s="69">
        <v>7.0013989887412507</v>
      </c>
      <c r="K8" s="69">
        <v>8.1677781118639405</v>
      </c>
      <c r="M8" s="68" t="s">
        <v>21</v>
      </c>
      <c r="N8" s="58">
        <f t="shared" si="0"/>
        <v>-5.4110988090627821</v>
      </c>
      <c r="O8" s="58">
        <f t="shared" si="0"/>
        <v>-3.5767511177347275</v>
      </c>
      <c r="P8" s="58">
        <f t="shared" si="0"/>
        <v>-2.4729520865533114</v>
      </c>
      <c r="Q8" s="58">
        <f t="shared" si="0"/>
        <v>4.4374009508716217</v>
      </c>
      <c r="R8" s="58">
        <f t="shared" si="0"/>
        <v>2.5796661608497713</v>
      </c>
      <c r="S8" s="58">
        <f t="shared" si="0"/>
        <v>9.9985650887574096</v>
      </c>
      <c r="T8" s="58">
        <f t="shared" si="0"/>
        <v>-8.1752411240437262</v>
      </c>
      <c r="U8" s="58">
        <f t="shared" si="1"/>
        <v>2.5395282475285774</v>
      </c>
      <c r="V8" s="58">
        <f t="shared" si="1"/>
        <v>16.659229462544712</v>
      </c>
    </row>
    <row r="9" spans="1:22" x14ac:dyDescent="0.25">
      <c r="A9" s="59" t="s">
        <v>22</v>
      </c>
      <c r="B9" s="70">
        <v>6.7728555322206256</v>
      </c>
      <c r="C9" s="60">
        <v>6.36</v>
      </c>
      <c r="D9" s="60">
        <v>6.14</v>
      </c>
      <c r="E9" s="60">
        <v>5.99</v>
      </c>
      <c r="F9" s="60">
        <v>6.26</v>
      </c>
      <c r="G9" s="60">
        <v>6.43</v>
      </c>
      <c r="H9" s="60">
        <v>7.0609999999999999</v>
      </c>
      <c r="I9" s="60">
        <v>6.43</v>
      </c>
      <c r="J9" s="60">
        <v>6.6019309887412509</v>
      </c>
      <c r="K9" s="60">
        <v>7.5078101118639404</v>
      </c>
      <c r="M9" s="59" t="s">
        <v>22</v>
      </c>
      <c r="N9" s="63">
        <f t="shared" si="0"/>
        <v>-6.0957380569619479</v>
      </c>
      <c r="O9" s="63">
        <f t="shared" si="0"/>
        <v>-3.4591194968553554</v>
      </c>
      <c r="P9" s="63">
        <f t="shared" si="0"/>
        <v>-2.4429967426710011</v>
      </c>
      <c r="Q9" s="63">
        <f t="shared" si="0"/>
        <v>4.5075125208681062</v>
      </c>
      <c r="R9" s="63">
        <f t="shared" si="0"/>
        <v>2.715654952076676</v>
      </c>
      <c r="S9" s="63">
        <f t="shared" si="0"/>
        <v>9.8133748055987589</v>
      </c>
      <c r="T9" s="63">
        <f t="shared" si="0"/>
        <v>-8.9364112731907692</v>
      </c>
      <c r="U9" s="63">
        <f t="shared" si="1"/>
        <v>2.673887849786178</v>
      </c>
      <c r="V9" s="63">
        <f t="shared" si="1"/>
        <v>13.721426726022287</v>
      </c>
    </row>
    <row r="10" spans="1:22" x14ac:dyDescent="0.25">
      <c r="A10" s="64" t="s">
        <v>23</v>
      </c>
      <c r="B10" s="71">
        <v>0.32099999999999906</v>
      </c>
      <c r="C10" s="65">
        <v>0.35</v>
      </c>
      <c r="D10" s="65">
        <v>0.33</v>
      </c>
      <c r="E10" s="65">
        <v>0.32</v>
      </c>
      <c r="F10" s="65">
        <v>0.33</v>
      </c>
      <c r="G10" s="65">
        <v>0.33</v>
      </c>
      <c r="H10" s="65">
        <v>0.37490300000000026</v>
      </c>
      <c r="I10" s="65">
        <v>0.39800000000000002</v>
      </c>
      <c r="J10" s="65">
        <v>0.39946799999999982</v>
      </c>
      <c r="K10" s="65">
        <v>0.659968000000001</v>
      </c>
      <c r="M10" s="64" t="s">
        <v>23</v>
      </c>
      <c r="N10" s="67">
        <f t="shared" si="0"/>
        <v>9.0342679127728953</v>
      </c>
      <c r="O10" s="67">
        <f t="shared" si="0"/>
        <v>-5.7142857142857038</v>
      </c>
      <c r="P10" s="67">
        <f t="shared" si="0"/>
        <v>-3.0303030303030329</v>
      </c>
      <c r="Q10" s="67">
        <f t="shared" si="0"/>
        <v>3.1250000000000027</v>
      </c>
      <c r="R10" s="67">
        <f t="shared" si="0"/>
        <v>0</v>
      </c>
      <c r="S10" s="67">
        <f t="shared" si="0"/>
        <v>13.606969696969774</v>
      </c>
      <c r="T10" s="67">
        <f t="shared" si="0"/>
        <v>6.1607935919423795</v>
      </c>
      <c r="U10" s="67">
        <f t="shared" si="1"/>
        <v>0.36884422110547804</v>
      </c>
      <c r="V10" s="67">
        <f t="shared" si="1"/>
        <v>65.211731603032348</v>
      </c>
    </row>
    <row r="11" spans="1:22" x14ac:dyDescent="0.25">
      <c r="A11" s="72" t="s">
        <v>24</v>
      </c>
      <c r="B11" s="73">
        <v>12.989999999999998</v>
      </c>
      <c r="C11" s="74">
        <v>12.777999999999999</v>
      </c>
      <c r="D11" s="74">
        <v>12.590999999999999</v>
      </c>
      <c r="E11" s="74">
        <v>12.497</v>
      </c>
      <c r="F11" s="74">
        <v>13.019</v>
      </c>
      <c r="G11" s="74">
        <v>13.363</v>
      </c>
      <c r="H11" s="74">
        <v>14.143318341169071</v>
      </c>
      <c r="I11" s="74">
        <v>13.814509999999999</v>
      </c>
      <c r="J11" s="74">
        <v>14.33489531837103</v>
      </c>
      <c r="K11" s="74">
        <f>K8+K5</f>
        <v>15.728379736060351</v>
      </c>
      <c r="M11" s="75" t="s">
        <v>24</v>
      </c>
      <c r="N11" s="76">
        <f t="shared" si="0"/>
        <v>-1.6320246343341016</v>
      </c>
      <c r="O11" s="76">
        <f t="shared" si="0"/>
        <v>-1.4634528095163517</v>
      </c>
      <c r="P11" s="76">
        <f t="shared" si="0"/>
        <v>-0.74656500675084914</v>
      </c>
      <c r="Q11" s="76">
        <f t="shared" si="0"/>
        <v>4.1770024805953447</v>
      </c>
      <c r="R11" s="76">
        <f t="shared" si="0"/>
        <v>2.642292034718484</v>
      </c>
      <c r="S11" s="76">
        <f t="shared" si="0"/>
        <v>5.839394905104176</v>
      </c>
      <c r="T11" s="76">
        <f t="shared" si="0"/>
        <v>-2.3248316500941684</v>
      </c>
      <c r="U11" s="76">
        <f t="shared" si="1"/>
        <v>3.7669473500763466</v>
      </c>
      <c r="V11" s="76">
        <f t="shared" si="1"/>
        <v>9.7209249648547225</v>
      </c>
    </row>
    <row r="12" spans="1:22" s="78" customFormat="1" x14ac:dyDescent="0.2">
      <c r="A12" s="176" t="s">
        <v>11</v>
      </c>
      <c r="B12" s="176"/>
      <c r="C12" s="176"/>
      <c r="D12" s="77"/>
      <c r="E12" s="77"/>
      <c r="F12" s="77"/>
      <c r="G12" s="51"/>
      <c r="H12" s="51"/>
      <c r="I12" s="51"/>
      <c r="J12" s="51"/>
      <c r="K12" s="51"/>
      <c r="M12" s="176" t="s">
        <v>25</v>
      </c>
      <c r="N12" s="176"/>
      <c r="O12" s="176"/>
      <c r="P12" s="176"/>
      <c r="Q12" s="176"/>
    </row>
    <row r="13" spans="1:22" s="78" customFormat="1" ht="11.25" customHeight="1" x14ac:dyDescent="0.2">
      <c r="A13" s="172" t="s">
        <v>70</v>
      </c>
      <c r="B13" s="172"/>
      <c r="C13" s="172"/>
      <c r="D13" s="172"/>
      <c r="E13" s="172"/>
      <c r="F13" s="172"/>
      <c r="G13" s="172"/>
      <c r="H13" s="172"/>
      <c r="I13" s="107"/>
      <c r="J13" s="113"/>
      <c r="K13" s="107"/>
      <c r="L13" s="109"/>
      <c r="M13" s="172" t="s">
        <v>71</v>
      </c>
      <c r="N13" s="172"/>
      <c r="O13" s="172"/>
      <c r="P13" s="172"/>
      <c r="Q13" s="172"/>
      <c r="R13" s="109"/>
    </row>
    <row r="14" spans="1:22" ht="11.25" customHeight="1" x14ac:dyDescent="0.2">
      <c r="A14" s="117" t="s">
        <v>68</v>
      </c>
      <c r="B14" s="117"/>
      <c r="C14" s="117"/>
      <c r="D14" s="117"/>
      <c r="E14" s="117"/>
      <c r="F14" s="117"/>
      <c r="G14" s="117"/>
      <c r="H14" s="117"/>
      <c r="I14" s="107"/>
      <c r="J14" s="113"/>
      <c r="K14" s="107"/>
      <c r="M14" s="117" t="s">
        <v>68</v>
      </c>
      <c r="N14" s="118"/>
      <c r="O14" s="118"/>
      <c r="P14" s="118"/>
      <c r="Q14" s="118"/>
      <c r="R14" s="118"/>
      <c r="S14" s="119"/>
    </row>
    <row r="15" spans="1:22" ht="15" customHeight="1" x14ac:dyDescent="0.2">
      <c r="A15" s="173" t="s">
        <v>26</v>
      </c>
      <c r="B15" s="173"/>
      <c r="C15" s="173"/>
      <c r="D15" s="173"/>
      <c r="E15" s="173"/>
      <c r="F15" s="173"/>
      <c r="G15" s="174"/>
      <c r="H15" s="174"/>
      <c r="I15" s="79"/>
      <c r="J15" s="113"/>
      <c r="K15" s="79"/>
      <c r="M15" s="173" t="s">
        <v>26</v>
      </c>
      <c r="N15" s="173"/>
      <c r="O15" s="173"/>
      <c r="P15" s="173"/>
      <c r="Q15" s="173"/>
    </row>
    <row r="16" spans="1:22" ht="15" customHeight="1" x14ac:dyDescent="0.2">
      <c r="A16" s="173"/>
      <c r="B16" s="173"/>
      <c r="C16" s="173"/>
      <c r="D16" s="173"/>
      <c r="E16" s="173"/>
      <c r="F16" s="173"/>
      <c r="G16" s="174"/>
      <c r="H16" s="174"/>
      <c r="I16" s="79"/>
      <c r="J16" s="113"/>
      <c r="K16" s="79"/>
      <c r="M16" s="173"/>
      <c r="N16" s="173"/>
      <c r="O16" s="173"/>
      <c r="P16" s="173"/>
      <c r="Q16" s="173"/>
    </row>
    <row r="17" spans="1:13" ht="12.75" customHeight="1" x14ac:dyDescent="0.2">
      <c r="B17" s="80"/>
      <c r="C17" s="80"/>
      <c r="D17" s="80"/>
      <c r="E17" s="80"/>
      <c r="F17" s="80"/>
      <c r="G17" s="80"/>
      <c r="H17" s="80"/>
      <c r="I17" s="80"/>
      <c r="J17" s="80"/>
      <c r="K17" s="80"/>
      <c r="M17" s="38"/>
    </row>
    <row r="18" spans="1:13" ht="12.75" customHeight="1" x14ac:dyDescent="0.2">
      <c r="A18" s="38"/>
      <c r="B18" s="38"/>
      <c r="C18" s="38"/>
      <c r="D18" s="38"/>
      <c r="E18" s="38"/>
      <c r="F18" s="38"/>
      <c r="G18" s="38"/>
      <c r="H18" s="38"/>
      <c r="I18" s="38"/>
      <c r="J18" s="38"/>
      <c r="K18" s="38"/>
      <c r="M18" s="38"/>
    </row>
    <row r="19" spans="1:13" x14ac:dyDescent="0.2">
      <c r="A19" s="38"/>
      <c r="B19" s="38"/>
      <c r="C19" s="38"/>
      <c r="D19" s="38"/>
      <c r="E19" s="38"/>
      <c r="F19" s="38"/>
      <c r="G19" s="38"/>
      <c r="H19" s="38"/>
      <c r="I19" s="38"/>
      <c r="J19" s="38"/>
      <c r="K19" s="38"/>
      <c r="M19" s="38"/>
    </row>
  </sheetData>
  <mergeCells count="7">
    <mergeCell ref="A13:H13"/>
    <mergeCell ref="A15:H16"/>
    <mergeCell ref="M15:Q16"/>
    <mergeCell ref="M2:R3"/>
    <mergeCell ref="A12:C12"/>
    <mergeCell ref="M12:Q12"/>
    <mergeCell ref="M13:Q13"/>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48"/>
  <sheetViews>
    <sheetView zoomScaleNormal="100" workbookViewId="0"/>
  </sheetViews>
  <sheetFormatPr baseColWidth="10" defaultRowHeight="11.25" x14ac:dyDescent="0.2"/>
  <cols>
    <col min="1" max="1" width="3" style="38" customWidth="1"/>
    <col min="2" max="2" width="47" style="38" customWidth="1"/>
    <col min="3" max="3" width="14" style="38" customWidth="1"/>
    <col min="4" max="13" width="11.42578125" style="38"/>
    <col min="14" max="14" width="47" style="38" customWidth="1"/>
    <col min="15" max="16384" width="11.42578125" style="38"/>
  </cols>
  <sheetData>
    <row r="2" spans="2:23" x14ac:dyDescent="0.2">
      <c r="B2" s="37" t="s">
        <v>58</v>
      </c>
      <c r="C2" s="37"/>
      <c r="N2" s="37" t="s">
        <v>59</v>
      </c>
    </row>
    <row r="3" spans="2:23" x14ac:dyDescent="0.2">
      <c r="B3" s="37"/>
      <c r="C3" s="37"/>
      <c r="N3" s="37"/>
    </row>
    <row r="4" spans="2:23" x14ac:dyDescent="0.2">
      <c r="C4" s="39">
        <v>2013</v>
      </c>
      <c r="D4" s="39">
        <v>2014</v>
      </c>
      <c r="E4" s="39">
        <v>2015</v>
      </c>
      <c r="F4" s="39">
        <v>2016</v>
      </c>
      <c r="G4" s="39">
        <v>2017</v>
      </c>
      <c r="H4" s="39">
        <v>2018</v>
      </c>
      <c r="I4" s="39">
        <v>2019</v>
      </c>
      <c r="J4" s="39">
        <v>2020</v>
      </c>
      <c r="K4" s="39">
        <v>2021</v>
      </c>
      <c r="L4" s="39">
        <v>2022</v>
      </c>
      <c r="M4" s="37"/>
      <c r="O4" s="39">
        <v>2014</v>
      </c>
      <c r="P4" s="39">
        <v>2015</v>
      </c>
      <c r="Q4" s="39">
        <v>2016</v>
      </c>
      <c r="R4" s="39">
        <v>2017</v>
      </c>
      <c r="S4" s="39">
        <v>2018</v>
      </c>
      <c r="T4" s="39">
        <v>2019</v>
      </c>
      <c r="U4" s="39">
        <v>2020</v>
      </c>
      <c r="V4" s="39">
        <v>2021</v>
      </c>
      <c r="W4" s="39">
        <v>2022</v>
      </c>
    </row>
    <row r="5" spans="2:23" x14ac:dyDescent="0.2">
      <c r="B5" s="40" t="s">
        <v>27</v>
      </c>
      <c r="C5" s="40">
        <v>1.7983771415938983</v>
      </c>
      <c r="D5" s="41">
        <v>1.8381995788633081</v>
      </c>
      <c r="E5" s="41">
        <v>1.8578042534056527</v>
      </c>
      <c r="F5" s="41">
        <v>1.8439080965809305</v>
      </c>
      <c r="G5" s="41">
        <v>1.8794399985204611</v>
      </c>
      <c r="H5" s="41">
        <v>1.8635692261547585</v>
      </c>
      <c r="I5" s="41">
        <v>1.8785389159439687</v>
      </c>
      <c r="J5" s="41">
        <v>1.8410494864999236</v>
      </c>
      <c r="K5" s="41">
        <v>1.8323873442585907</v>
      </c>
      <c r="L5" s="41">
        <v>1.916088747276099</v>
      </c>
      <c r="M5" s="124"/>
      <c r="N5" s="40" t="s">
        <v>27</v>
      </c>
      <c r="O5" s="41">
        <f t="shared" ref="O5:T5" si="0">100*(D5/C5-1)</f>
        <v>2.2143540611351042</v>
      </c>
      <c r="P5" s="41">
        <f t="shared" si="0"/>
        <v>1.0665150165287018</v>
      </c>
      <c r="Q5" s="41">
        <f t="shared" si="0"/>
        <v>-0.74798821238827307</v>
      </c>
      <c r="R5" s="41">
        <f t="shared" si="0"/>
        <v>1.9269887694194576</v>
      </c>
      <c r="S5" s="41">
        <f t="shared" si="0"/>
        <v>-0.84444155589943337</v>
      </c>
      <c r="T5" s="41">
        <f t="shared" si="0"/>
        <v>0.80328058540106717</v>
      </c>
      <c r="U5" s="41">
        <f t="shared" ref="U5:W7" si="1">100*(J5/I5-1)</f>
        <v>-1.9956695666965563</v>
      </c>
      <c r="V5" s="41">
        <f t="shared" si="1"/>
        <v>-0.47050023939338992</v>
      </c>
      <c r="W5" s="41">
        <f t="shared" si="1"/>
        <v>4.5678880767087593</v>
      </c>
    </row>
    <row r="6" spans="2:23" x14ac:dyDescent="0.2">
      <c r="B6" s="43" t="s">
        <v>28</v>
      </c>
      <c r="C6" s="43">
        <v>1.4547388084447883</v>
      </c>
      <c r="D6" s="44">
        <v>1.435739679592503</v>
      </c>
      <c r="E6" s="44">
        <v>1.4430341022425381</v>
      </c>
      <c r="F6" s="44">
        <v>1.4390575993312256</v>
      </c>
      <c r="G6" s="44">
        <v>1.4674725536102549</v>
      </c>
      <c r="H6" s="44">
        <v>1.4947546406067072</v>
      </c>
      <c r="I6" s="44">
        <v>1.5255144422617313</v>
      </c>
      <c r="J6" s="44">
        <v>1.4157267747639408</v>
      </c>
      <c r="K6" s="44">
        <v>1.4794631260767988</v>
      </c>
      <c r="L6" s="44">
        <v>1.8215703954074847</v>
      </c>
      <c r="M6" s="124"/>
      <c r="N6" s="43" t="s">
        <v>28</v>
      </c>
      <c r="O6" s="44">
        <f t="shared" ref="O6:P11" si="2">100*(D6/C6-1)</f>
        <v>-1.3060164987690581</v>
      </c>
      <c r="P6" s="44">
        <f t="shared" si="2"/>
        <v>0.50806025310281555</v>
      </c>
      <c r="Q6" s="44">
        <f t="shared" ref="Q6:T7" si="3">100*(F6/E6-1)</f>
        <v>-0.27556541492214093</v>
      </c>
      <c r="R6" s="44">
        <f t="shared" si="3"/>
        <v>1.9745529499468617</v>
      </c>
      <c r="S6" s="44">
        <f t="shared" si="3"/>
        <v>1.8591207671539323</v>
      </c>
      <c r="T6" s="44">
        <f t="shared" si="3"/>
        <v>2.0578495506485828</v>
      </c>
      <c r="U6" s="44">
        <f t="shared" si="1"/>
        <v>-7.1967635609544889</v>
      </c>
      <c r="V6" s="44">
        <f t="shared" si="1"/>
        <v>4.5020234447063601</v>
      </c>
      <c r="W6" s="44">
        <f t="shared" si="1"/>
        <v>23.12374423537522</v>
      </c>
    </row>
    <row r="7" spans="2:23" x14ac:dyDescent="0.2">
      <c r="B7" s="43" t="s">
        <v>29</v>
      </c>
      <c r="C7" s="43">
        <v>0.75312158726649714</v>
      </c>
      <c r="D7" s="44">
        <v>0.75903956443492615</v>
      </c>
      <c r="E7" s="44">
        <v>0.72263178115206483</v>
      </c>
      <c r="F7" s="44">
        <v>0.68002554286440797</v>
      </c>
      <c r="G7" s="44">
        <v>0.69178715808819868</v>
      </c>
      <c r="H7" s="44">
        <v>0.69293516599369531</v>
      </c>
      <c r="I7" s="44">
        <v>0.70749743523684328</v>
      </c>
      <c r="J7" s="44">
        <v>0.68795716047306743</v>
      </c>
      <c r="K7" s="44">
        <v>0.6603321658123803</v>
      </c>
      <c r="L7" s="44">
        <v>0.79810542936125972</v>
      </c>
      <c r="M7" s="124"/>
      <c r="N7" s="43" t="s">
        <v>29</v>
      </c>
      <c r="O7" s="44">
        <f t="shared" si="2"/>
        <v>0.78579306030899243</v>
      </c>
      <c r="P7" s="44">
        <f t="shared" si="2"/>
        <v>-4.7965593611665529</v>
      </c>
      <c r="Q7" s="44">
        <f t="shared" si="3"/>
        <v>-5.8959817986044438</v>
      </c>
      <c r="R7" s="44">
        <f t="shared" si="3"/>
        <v>1.7295843291780466</v>
      </c>
      <c r="S7" s="44">
        <f t="shared" si="3"/>
        <v>0.16594813767130123</v>
      </c>
      <c r="T7" s="44">
        <f t="shared" si="3"/>
        <v>2.1015341633390916</v>
      </c>
      <c r="U7" s="44">
        <f t="shared" si="1"/>
        <v>-2.7618863038329611</v>
      </c>
      <c r="V7" s="44">
        <f t="shared" si="1"/>
        <v>-4.0155108846735565</v>
      </c>
      <c r="W7" s="44">
        <f t="shared" si="1"/>
        <v>20.864236316488149</v>
      </c>
    </row>
    <row r="8" spans="2:23" x14ac:dyDescent="0.2">
      <c r="B8" s="43" t="s">
        <v>30</v>
      </c>
      <c r="C8" s="43">
        <v>4.257433403338123E-3</v>
      </c>
      <c r="D8" s="44">
        <v>3.6565057941709514E-2</v>
      </c>
      <c r="E8" s="44">
        <v>3.0336399930552711E-2</v>
      </c>
      <c r="F8" s="44">
        <v>3.3363610739726886E-2</v>
      </c>
      <c r="G8" s="44">
        <v>3.0001766305258352E-2</v>
      </c>
      <c r="H8" s="44">
        <v>3.7945503702546013E-2</v>
      </c>
      <c r="I8" s="44">
        <v>5.7854211239214026E-2</v>
      </c>
      <c r="J8" s="44">
        <v>9.0595417627957919E-2</v>
      </c>
      <c r="K8" s="44">
        <v>0.12484396662864025</v>
      </c>
      <c r="L8" s="44">
        <v>0.23968159583257392</v>
      </c>
      <c r="M8" s="124"/>
      <c r="N8" s="43" t="s">
        <v>30</v>
      </c>
      <c r="O8" s="44" t="s">
        <v>31</v>
      </c>
      <c r="P8" s="44" t="s">
        <v>31</v>
      </c>
      <c r="Q8" s="44" t="s">
        <v>31</v>
      </c>
      <c r="R8" s="44" t="s">
        <v>31</v>
      </c>
      <c r="S8" s="44" t="s">
        <v>31</v>
      </c>
      <c r="T8" s="44" t="s">
        <v>31</v>
      </c>
      <c r="U8" s="44" t="s">
        <v>31</v>
      </c>
      <c r="V8" s="44" t="s">
        <v>31</v>
      </c>
      <c r="W8" s="44" t="s">
        <v>31</v>
      </c>
    </row>
    <row r="9" spans="2:23" x14ac:dyDescent="0.2">
      <c r="B9" s="43" t="s">
        <v>32</v>
      </c>
      <c r="C9" s="43">
        <v>3.0071942080247593</v>
      </c>
      <c r="D9" s="44">
        <v>2.5511589104505008</v>
      </c>
      <c r="E9" s="44">
        <v>2.3237203029237663</v>
      </c>
      <c r="F9" s="44">
        <v>2.2273941151432131</v>
      </c>
      <c r="G9" s="44">
        <v>2.4316720963302356</v>
      </c>
      <c r="H9" s="44">
        <v>2.5849192701457082</v>
      </c>
      <c r="I9" s="44">
        <v>3.1662353038365496</v>
      </c>
      <c r="J9" s="44">
        <v>2.6919425232250407</v>
      </c>
      <c r="K9" s="44">
        <v>2.7956935373420455</v>
      </c>
      <c r="L9" s="44">
        <v>3.2841031593449146</v>
      </c>
      <c r="M9" s="124"/>
      <c r="N9" s="43" t="s">
        <v>32</v>
      </c>
      <c r="O9" s="44">
        <f t="shared" si="2"/>
        <v>-15.164810319111389</v>
      </c>
      <c r="P9" s="44">
        <f t="shared" si="2"/>
        <v>-8.9151093879358498</v>
      </c>
      <c r="Q9" s="44">
        <f>100*(F9/E9-1)</f>
        <v>-4.1453434675142731</v>
      </c>
      <c r="R9" s="44">
        <f>100*(G9/F9-1)</f>
        <v>9.171164626781291</v>
      </c>
      <c r="S9" s="44">
        <f>100*(H9/G9-1)</f>
        <v>6.3021315269746303</v>
      </c>
      <c r="T9" s="44">
        <f>100*(I9/H9-1)</f>
        <v>22.488750051295536</v>
      </c>
      <c r="U9" s="44">
        <f t="shared" ref="U9:W9" si="4">100*(J9/I9-1)</f>
        <v>-14.979707289499455</v>
      </c>
      <c r="V9" s="44">
        <f t="shared" si="4"/>
        <v>3.8541318479826892</v>
      </c>
      <c r="W9" s="44">
        <f t="shared" si="4"/>
        <v>17.47007014464166</v>
      </c>
    </row>
    <row r="10" spans="2:23" x14ac:dyDescent="0.2">
      <c r="B10" s="45" t="s">
        <v>33</v>
      </c>
      <c r="C10" s="43">
        <v>7.6166353487343866E-2</v>
      </c>
      <c r="D10" s="46">
        <v>8.1575713754096155E-2</v>
      </c>
      <c r="E10" s="46">
        <v>9.750506304556418E-2</v>
      </c>
      <c r="F10" s="46">
        <v>9.0345045763126436E-2</v>
      </c>
      <c r="G10" s="46">
        <v>9.4177186552565489E-2</v>
      </c>
      <c r="H10" s="46">
        <v>9.4175558224314754E-2</v>
      </c>
      <c r="I10" s="46">
        <v>0.10048569154601154</v>
      </c>
      <c r="J10" s="46">
        <v>0.10049092506797602</v>
      </c>
      <c r="K10" s="46">
        <v>0.10867884862279449</v>
      </c>
      <c r="L10" s="46">
        <v>0.10822878464160364</v>
      </c>
      <c r="M10" s="124"/>
      <c r="N10" s="45" t="s">
        <v>33</v>
      </c>
      <c r="O10" s="44" t="s">
        <v>31</v>
      </c>
      <c r="P10" s="44" t="s">
        <v>31</v>
      </c>
      <c r="Q10" s="44" t="s">
        <v>31</v>
      </c>
      <c r="R10" s="44" t="s">
        <v>31</v>
      </c>
      <c r="S10" s="44" t="s">
        <v>31</v>
      </c>
      <c r="T10" s="44" t="s">
        <v>31</v>
      </c>
      <c r="U10" s="44" t="s">
        <v>31</v>
      </c>
      <c r="V10" s="44" t="s">
        <v>31</v>
      </c>
      <c r="W10" s="44" t="s">
        <v>31</v>
      </c>
    </row>
    <row r="11" spans="2:23" x14ac:dyDescent="0.2">
      <c r="B11" s="47" t="s">
        <v>34</v>
      </c>
      <c r="C11" s="47">
        <v>7.0938555322206245</v>
      </c>
      <c r="D11" s="48">
        <v>6.7022785050370439</v>
      </c>
      <c r="E11" s="48">
        <v>6.4750319027001408</v>
      </c>
      <c r="F11" s="48">
        <v>6.3140940104226324</v>
      </c>
      <c r="G11" s="48">
        <v>6.5945507594069728</v>
      </c>
      <c r="H11" s="48">
        <v>6.7682993648277296</v>
      </c>
      <c r="I11" s="48">
        <v>7.4361260000643199</v>
      </c>
      <c r="J11" s="48">
        <v>6.8277622876579063</v>
      </c>
      <c r="K11" s="48">
        <v>7.0013989887412507</v>
      </c>
      <c r="L11" s="48">
        <v>8.1677781118639405</v>
      </c>
      <c r="M11" s="123"/>
      <c r="N11" s="47" t="s">
        <v>34</v>
      </c>
      <c r="O11" s="48">
        <f t="shared" si="2"/>
        <v>-5.5199464579595574</v>
      </c>
      <c r="P11" s="48">
        <f t="shared" si="2"/>
        <v>-3.3905872781341162</v>
      </c>
      <c r="Q11" s="48">
        <f>100*(F11/E11-1)</f>
        <v>-2.4855150475844967</v>
      </c>
      <c r="R11" s="48">
        <f>100*(G11/F11-1)</f>
        <v>4.4417575747429883</v>
      </c>
      <c r="S11" s="48">
        <f>100*(H11/G11-1)</f>
        <v>2.634729972665828</v>
      </c>
      <c r="T11" s="48">
        <f>100*(I11/H11-1)</f>
        <v>9.8669783831819124</v>
      </c>
      <c r="U11" s="48">
        <f t="shared" ref="U11:W11" si="5">100*(J11/I11-1)</f>
        <v>-8.1811915559412469</v>
      </c>
      <c r="V11" s="48">
        <f t="shared" si="5"/>
        <v>2.5430982182437223</v>
      </c>
      <c r="W11" s="48">
        <f t="shared" si="5"/>
        <v>16.659229462544701</v>
      </c>
    </row>
    <row r="12" spans="2:23" x14ac:dyDescent="0.2">
      <c r="B12" s="176" t="s">
        <v>11</v>
      </c>
      <c r="C12" s="176"/>
      <c r="D12" s="176"/>
      <c r="E12" s="176"/>
      <c r="F12" s="42"/>
      <c r="G12" s="42"/>
      <c r="H12" s="42"/>
      <c r="I12" s="42"/>
      <c r="J12" s="42"/>
      <c r="K12" s="42"/>
      <c r="L12" s="42"/>
      <c r="M12" s="42"/>
      <c r="N12" s="176" t="s">
        <v>25</v>
      </c>
      <c r="O12" s="176"/>
      <c r="P12" s="176"/>
      <c r="Q12" s="42"/>
      <c r="R12" s="42"/>
    </row>
    <row r="13" spans="2:23" x14ac:dyDescent="0.2">
      <c r="B13" s="49" t="s">
        <v>67</v>
      </c>
      <c r="C13" s="49"/>
      <c r="D13" s="50"/>
      <c r="E13" s="50"/>
      <c r="F13" s="42"/>
      <c r="G13" s="42"/>
      <c r="H13" s="42"/>
      <c r="I13" s="42"/>
      <c r="J13" s="42"/>
      <c r="K13" s="42"/>
      <c r="L13" s="42"/>
      <c r="M13" s="42"/>
      <c r="N13" s="49" t="s">
        <v>67</v>
      </c>
      <c r="O13" s="50"/>
      <c r="P13" s="50"/>
      <c r="Q13" s="42"/>
      <c r="R13" s="42"/>
    </row>
    <row r="14" spans="2:23" x14ac:dyDescent="0.2">
      <c r="B14" s="49" t="s">
        <v>26</v>
      </c>
      <c r="C14" s="49"/>
      <c r="D14" s="50"/>
      <c r="E14" s="50"/>
      <c r="F14" s="42"/>
      <c r="G14" s="42"/>
      <c r="H14" s="42"/>
      <c r="I14" s="42"/>
      <c r="J14" s="42"/>
      <c r="K14" s="42"/>
      <c r="L14" s="42"/>
      <c r="M14" s="42"/>
      <c r="N14" s="49" t="s">
        <v>26</v>
      </c>
      <c r="O14" s="50"/>
      <c r="P14" s="50"/>
      <c r="Q14" s="42"/>
      <c r="R14" s="42"/>
    </row>
    <row r="15" spans="2:23" x14ac:dyDescent="0.2">
      <c r="B15" s="177" t="s">
        <v>35</v>
      </c>
      <c r="C15" s="177"/>
      <c r="D15" s="177"/>
      <c r="E15" s="177"/>
      <c r="F15" s="177"/>
      <c r="G15" s="177"/>
      <c r="H15" s="177"/>
      <c r="I15" s="177"/>
      <c r="J15" s="177"/>
      <c r="K15" s="177"/>
      <c r="L15" s="177"/>
      <c r="M15" s="177"/>
      <c r="N15" s="177" t="s">
        <v>35</v>
      </c>
      <c r="O15" s="177"/>
      <c r="P15" s="177"/>
      <c r="Q15" s="177"/>
      <c r="R15" s="177"/>
      <c r="S15" s="177"/>
    </row>
    <row r="16" spans="2:23" x14ac:dyDescent="0.2">
      <c r="B16" s="177"/>
      <c r="C16" s="177"/>
      <c r="D16" s="177"/>
      <c r="E16" s="177"/>
      <c r="F16" s="177"/>
      <c r="G16" s="177"/>
      <c r="H16" s="177"/>
      <c r="I16" s="177"/>
      <c r="J16" s="177"/>
      <c r="K16" s="177"/>
      <c r="L16" s="177"/>
      <c r="M16" s="177"/>
      <c r="N16" s="177"/>
      <c r="O16" s="177"/>
      <c r="P16" s="177"/>
      <c r="Q16" s="177"/>
      <c r="R16" s="177"/>
      <c r="S16" s="177"/>
    </row>
    <row r="18" spans="2:23" x14ac:dyDescent="0.2">
      <c r="B18" s="37" t="s">
        <v>60</v>
      </c>
      <c r="C18" s="37"/>
      <c r="N18" s="37" t="s">
        <v>61</v>
      </c>
    </row>
    <row r="19" spans="2:23" x14ac:dyDescent="0.2">
      <c r="B19" s="37"/>
      <c r="C19" s="37"/>
      <c r="N19" s="37"/>
    </row>
    <row r="20" spans="2:23" x14ac:dyDescent="0.2">
      <c r="C20" s="39">
        <v>2013</v>
      </c>
      <c r="D20" s="39">
        <v>2014</v>
      </c>
      <c r="E20" s="39">
        <v>2015</v>
      </c>
      <c r="F20" s="39">
        <v>2016</v>
      </c>
      <c r="G20" s="39">
        <v>2017</v>
      </c>
      <c r="H20" s="39">
        <v>2018</v>
      </c>
      <c r="I20" s="39">
        <v>2019</v>
      </c>
      <c r="J20" s="39">
        <v>2020</v>
      </c>
      <c r="K20" s="39">
        <v>2021</v>
      </c>
      <c r="L20" s="39">
        <v>2022</v>
      </c>
      <c r="O20" s="39">
        <v>2014</v>
      </c>
      <c r="P20" s="39">
        <v>2015</v>
      </c>
      <c r="Q20" s="39">
        <v>2016</v>
      </c>
      <c r="R20" s="39">
        <v>2017</v>
      </c>
      <c r="S20" s="39">
        <v>2018</v>
      </c>
      <c r="T20" s="39">
        <v>2019</v>
      </c>
      <c r="U20" s="39">
        <v>2020</v>
      </c>
      <c r="V20" s="39">
        <v>2021</v>
      </c>
      <c r="W20" s="39">
        <v>2022</v>
      </c>
    </row>
    <row r="21" spans="2:23" x14ac:dyDescent="0.2">
      <c r="B21" s="40" t="s">
        <v>27</v>
      </c>
      <c r="C21" s="40">
        <v>1.7843771415938985</v>
      </c>
      <c r="D21" s="41">
        <v>1.8226025788633078</v>
      </c>
      <c r="E21" s="41">
        <v>1.8401702534056525</v>
      </c>
      <c r="F21" s="41">
        <v>1.8219550965809308</v>
      </c>
      <c r="G21" s="41">
        <v>1.8570249985204612</v>
      </c>
      <c r="H21" s="41">
        <v>1.8406482261547585</v>
      </c>
      <c r="I21" s="41">
        <v>1.8527779159439688</v>
      </c>
      <c r="J21" s="41">
        <v>1.8146670064999237</v>
      </c>
      <c r="K21" s="41">
        <v>1.8057773442585907</v>
      </c>
      <c r="L21" s="41">
        <v>1.8897277472760992</v>
      </c>
      <c r="N21" s="40" t="s">
        <v>27</v>
      </c>
      <c r="O21" s="41">
        <f t="shared" ref="O21:T21" si="6">100*(D21/C21-1)</f>
        <v>2.1422285893700987</v>
      </c>
      <c r="P21" s="41">
        <f t="shared" si="6"/>
        <v>0.96387850791372909</v>
      </c>
      <c r="Q21" s="41">
        <f t="shared" si="6"/>
        <v>-0.98986258423700013</v>
      </c>
      <c r="R21" s="41">
        <f t="shared" si="6"/>
        <v>1.9248499595485358</v>
      </c>
      <c r="S21" s="41">
        <f t="shared" si="6"/>
        <v>-0.88188217060892748</v>
      </c>
      <c r="T21" s="41">
        <f t="shared" si="6"/>
        <v>0.65899011103007776</v>
      </c>
      <c r="U21" s="41">
        <f t="shared" ref="U21:W23" si="7">100*(J21/I21-1)</f>
        <v>-2.0569604762710081</v>
      </c>
      <c r="V21" s="41">
        <f t="shared" si="7"/>
        <v>-0.48987843000899423</v>
      </c>
      <c r="W21" s="41">
        <f t="shared" si="7"/>
        <v>4.6489897153946469</v>
      </c>
    </row>
    <row r="22" spans="2:23" x14ac:dyDescent="0.2">
      <c r="B22" s="43" t="s">
        <v>28</v>
      </c>
      <c r="C22" s="43">
        <v>1.4167388084447883</v>
      </c>
      <c r="D22" s="44">
        <v>1.3871876795925031</v>
      </c>
      <c r="E22" s="44">
        <v>1.3961421022425384</v>
      </c>
      <c r="F22" s="44">
        <v>1.3841155993312257</v>
      </c>
      <c r="G22" s="44">
        <v>1.3945015536102552</v>
      </c>
      <c r="H22" s="44">
        <v>1.4299956406067071</v>
      </c>
      <c r="I22" s="44">
        <v>1.4679354422617314</v>
      </c>
      <c r="J22" s="44">
        <v>1.3527177747639407</v>
      </c>
      <c r="K22" s="44">
        <v>1.4164541260767987</v>
      </c>
      <c r="L22" s="44">
        <v>1.7474893954074846</v>
      </c>
      <c r="N22" s="43" t="s">
        <v>28</v>
      </c>
      <c r="O22" s="44">
        <f t="shared" ref="O22:P27" si="8">100*(D22/C22-1)</f>
        <v>-2.0858558173277308</v>
      </c>
      <c r="P22" s="44">
        <f t="shared" si="8"/>
        <v>0.64550909597653749</v>
      </c>
      <c r="Q22" s="44">
        <f t="shared" ref="Q22:T23" si="9">100*(F22/E22-1)</f>
        <v>-0.86140965822857352</v>
      </c>
      <c r="R22" s="44">
        <f t="shared" si="9"/>
        <v>0.75036754762736191</v>
      </c>
      <c r="S22" s="44">
        <f t="shared" si="9"/>
        <v>2.5452884512434215</v>
      </c>
      <c r="T22" s="44">
        <f t="shared" si="9"/>
        <v>2.6531410710404435</v>
      </c>
      <c r="U22" s="44">
        <f t="shared" si="7"/>
        <v>-7.8489601232237032</v>
      </c>
      <c r="V22" s="44">
        <f t="shared" si="7"/>
        <v>4.71172572002172</v>
      </c>
      <c r="W22" s="44">
        <f t="shared" si="7"/>
        <v>23.370701757039303</v>
      </c>
    </row>
    <row r="23" spans="2:23" x14ac:dyDescent="0.2">
      <c r="B23" s="43" t="s">
        <v>29</v>
      </c>
      <c r="C23" s="43">
        <v>0.53712158726649717</v>
      </c>
      <c r="D23" s="44">
        <v>0.54533056443492622</v>
      </c>
      <c r="E23" s="44">
        <v>0.51621778115206474</v>
      </c>
      <c r="F23" s="44">
        <v>0.49250554286440795</v>
      </c>
      <c r="G23" s="44">
        <v>0.5049941580881987</v>
      </c>
      <c r="H23" s="44">
        <v>0.5074111659936954</v>
      </c>
      <c r="I23" s="44">
        <v>0.52374943523684336</v>
      </c>
      <c r="J23" s="44">
        <v>0.50397316047306739</v>
      </c>
      <c r="K23" s="44">
        <v>0.47599316581238016</v>
      </c>
      <c r="L23" s="44">
        <v>0.49635742936125959</v>
      </c>
      <c r="N23" s="43" t="s">
        <v>29</v>
      </c>
      <c r="O23" s="44">
        <f t="shared" si="8"/>
        <v>1.5283275450175049</v>
      </c>
      <c r="P23" s="44">
        <f t="shared" si="8"/>
        <v>-5.3385570480591449</v>
      </c>
      <c r="Q23" s="44">
        <f t="shared" si="9"/>
        <v>-4.5934563189081175</v>
      </c>
      <c r="R23" s="44">
        <f t="shared" si="9"/>
        <v>2.5357308978000592</v>
      </c>
      <c r="S23" s="44">
        <f t="shared" si="9"/>
        <v>0.47862096358639583</v>
      </c>
      <c r="T23" s="44">
        <f t="shared" si="9"/>
        <v>3.2199270213440601</v>
      </c>
      <c r="U23" s="44">
        <f t="shared" si="7"/>
        <v>-3.7759037878165924</v>
      </c>
      <c r="V23" s="44">
        <f t="shared" si="7"/>
        <v>-5.5518818967309924</v>
      </c>
      <c r="W23" s="44">
        <f t="shared" si="7"/>
        <v>4.2782680533077988</v>
      </c>
    </row>
    <row r="24" spans="2:23" x14ac:dyDescent="0.2">
      <c r="B24" s="43" t="s">
        <v>30</v>
      </c>
      <c r="C24" s="43">
        <v>-1.0742566596661878E-2</v>
      </c>
      <c r="D24" s="44">
        <v>2.130705794170951E-2</v>
      </c>
      <c r="E24" s="44">
        <v>1.5602399930552718E-2</v>
      </c>
      <c r="F24" s="44">
        <v>2.1087610739726884E-2</v>
      </c>
      <c r="G24" s="44">
        <v>1.9806766305258353E-2</v>
      </c>
      <c r="H24" s="44">
        <v>2.6242503702546015E-2</v>
      </c>
      <c r="I24" s="44">
        <v>3.4661211239214028E-2</v>
      </c>
      <c r="J24" s="44">
        <v>6.069641762795791E-2</v>
      </c>
      <c r="K24" s="44">
        <v>9.4890966628640258E-2</v>
      </c>
      <c r="L24" s="44">
        <v>0.15879359583257391</v>
      </c>
      <c r="N24" s="43" t="s">
        <v>30</v>
      </c>
      <c r="O24" s="44" t="s">
        <v>31</v>
      </c>
      <c r="P24" s="44" t="s">
        <v>31</v>
      </c>
      <c r="Q24" s="44" t="s">
        <v>31</v>
      </c>
      <c r="R24" s="44" t="s">
        <v>31</v>
      </c>
      <c r="S24" s="44" t="s">
        <v>31</v>
      </c>
      <c r="T24" s="44" t="s">
        <v>31</v>
      </c>
      <c r="U24" s="44" t="s">
        <v>31</v>
      </c>
      <c r="V24" s="44" t="s">
        <v>31</v>
      </c>
      <c r="W24" s="44" t="s">
        <v>31</v>
      </c>
    </row>
    <row r="25" spans="2:23" x14ac:dyDescent="0.2">
      <c r="B25" s="43" t="s">
        <v>32</v>
      </c>
      <c r="C25" s="43">
        <v>2.9851942080247595</v>
      </c>
      <c r="D25" s="44">
        <v>2.5165389104505009</v>
      </c>
      <c r="E25" s="44">
        <v>2.2942083029237663</v>
      </c>
      <c r="F25" s="44">
        <v>2.2006751151432136</v>
      </c>
      <c r="G25" s="44">
        <v>2.4096440963302359</v>
      </c>
      <c r="H25" s="44">
        <v>2.5577972701457079</v>
      </c>
      <c r="I25" s="44">
        <v>3.1035293038365497</v>
      </c>
      <c r="J25" s="44">
        <v>2.6160535232250406</v>
      </c>
      <c r="K25" s="44">
        <v>2.7197285373420459</v>
      </c>
      <c r="L25" s="44">
        <v>3.1341711593449149</v>
      </c>
      <c r="N25" s="43" t="s">
        <v>32</v>
      </c>
      <c r="O25" s="44">
        <f t="shared" si="8"/>
        <v>-15.699323558729471</v>
      </c>
      <c r="P25" s="44">
        <f t="shared" si="8"/>
        <v>-8.8347772650546386</v>
      </c>
      <c r="Q25" s="44">
        <f>100*(F25/E25-1)</f>
        <v>-4.0769265659684422</v>
      </c>
      <c r="R25" s="44">
        <f>100*(G25/F25-1)</f>
        <v>9.4956761108930579</v>
      </c>
      <c r="S25" s="44">
        <f>100*(H25/G25-1)</f>
        <v>6.1483425722952845</v>
      </c>
      <c r="T25" s="44">
        <f>100*(I25/H25-1)</f>
        <v>21.336015956407415</v>
      </c>
      <c r="U25" s="44">
        <f t="shared" ref="U25:W25" si="10">100*(J25/I25-1)</f>
        <v>-15.707142832803179</v>
      </c>
      <c r="V25" s="44">
        <f t="shared" si="10"/>
        <v>3.9630310770246036</v>
      </c>
      <c r="W25" s="44">
        <f t="shared" si="10"/>
        <v>15.238381930863509</v>
      </c>
    </row>
    <row r="26" spans="2:23" x14ac:dyDescent="0.2">
      <c r="B26" s="45" t="s">
        <v>33</v>
      </c>
      <c r="C26" s="43">
        <v>6.0166353487343872E-2</v>
      </c>
      <c r="D26" s="46">
        <v>6.3678713754096158E-2</v>
      </c>
      <c r="E26" s="46">
        <v>7.7792063045564186E-2</v>
      </c>
      <c r="F26" s="46">
        <v>7.1597045763126449E-2</v>
      </c>
      <c r="G26" s="46">
        <v>7.3879186552565451E-2</v>
      </c>
      <c r="H26" s="46">
        <v>7.6245558224314752E-2</v>
      </c>
      <c r="I26" s="46">
        <v>7.8569691546011539E-2</v>
      </c>
      <c r="J26" s="46">
        <v>8.1419925067976018E-2</v>
      </c>
      <c r="K26" s="46">
        <v>8.9086848622794493E-2</v>
      </c>
      <c r="L26" s="46">
        <v>8.1270784641603644E-2</v>
      </c>
      <c r="N26" s="45" t="s">
        <v>33</v>
      </c>
      <c r="O26" s="44" t="s">
        <v>31</v>
      </c>
      <c r="P26" s="44" t="s">
        <v>31</v>
      </c>
      <c r="Q26" s="44" t="s">
        <v>31</v>
      </c>
      <c r="R26" s="44" t="s">
        <v>31</v>
      </c>
      <c r="S26" s="44" t="s">
        <v>31</v>
      </c>
      <c r="T26" s="44" t="s">
        <v>31</v>
      </c>
      <c r="U26" s="44" t="s">
        <v>31</v>
      </c>
      <c r="V26" s="44" t="s">
        <v>31</v>
      </c>
      <c r="W26" s="44" t="s">
        <v>31</v>
      </c>
    </row>
    <row r="27" spans="2:23" x14ac:dyDescent="0.2">
      <c r="B27" s="47" t="s">
        <v>34</v>
      </c>
      <c r="C27" s="47">
        <v>6.7728555322206256</v>
      </c>
      <c r="D27" s="48">
        <v>6.3566455050370445</v>
      </c>
      <c r="E27" s="48">
        <v>6.140132902700139</v>
      </c>
      <c r="F27" s="48">
        <v>5.9919360104226316</v>
      </c>
      <c r="G27" s="48">
        <v>6.259850759406973</v>
      </c>
      <c r="H27" s="48">
        <v>6.43834036482773</v>
      </c>
      <c r="I27" s="48">
        <v>7.0612230000643192</v>
      </c>
      <c r="J27" s="48">
        <v>6.4295278076579061</v>
      </c>
      <c r="K27" s="48">
        <v>6.6019309887412509</v>
      </c>
      <c r="L27" s="48">
        <v>7.5078101118639404</v>
      </c>
      <c r="N27" s="47" t="s">
        <v>34</v>
      </c>
      <c r="O27" s="48">
        <f t="shared" si="8"/>
        <v>-6.1452665748374162</v>
      </c>
      <c r="P27" s="48">
        <f t="shared" si="8"/>
        <v>-3.4060826919692144</v>
      </c>
      <c r="Q27" s="48">
        <f>100*(F27/E27-1)</f>
        <v>-2.4135779245484601</v>
      </c>
      <c r="R27" s="48">
        <f>100*(G27/F27-1)</f>
        <v>4.4712551755946572</v>
      </c>
      <c r="S27" s="48">
        <f>100*(H27/G27-1)</f>
        <v>2.8513396290244186</v>
      </c>
      <c r="T27" s="48">
        <f>100*(I27/H27-1)</f>
        <v>9.6745838203795564</v>
      </c>
      <c r="U27" s="48">
        <f t="shared" ref="U27:W27" si="11">100*(J27/I27-1)</f>
        <v>-8.9459742653738452</v>
      </c>
      <c r="V27" s="48">
        <f t="shared" si="11"/>
        <v>2.6814283449867693</v>
      </c>
      <c r="W27" s="48">
        <f t="shared" si="11"/>
        <v>13.72142672602228</v>
      </c>
    </row>
    <row r="28" spans="2:23" x14ac:dyDescent="0.2">
      <c r="B28" s="176" t="s">
        <v>11</v>
      </c>
      <c r="C28" s="176"/>
      <c r="D28" s="176"/>
      <c r="E28" s="176"/>
      <c r="F28" s="50"/>
      <c r="G28" s="50"/>
      <c r="H28" s="50"/>
      <c r="I28" s="50"/>
      <c r="J28" s="50"/>
      <c r="K28" s="50"/>
      <c r="L28" s="50"/>
      <c r="N28" s="176" t="s">
        <v>25</v>
      </c>
      <c r="O28" s="176"/>
      <c r="P28" s="176"/>
      <c r="Q28" s="50"/>
      <c r="R28" s="50"/>
    </row>
    <row r="29" spans="2:23" x14ac:dyDescent="0.2">
      <c r="B29" s="49" t="s">
        <v>67</v>
      </c>
      <c r="C29" s="49"/>
      <c r="D29" s="50"/>
      <c r="E29" s="50"/>
      <c r="F29" s="50"/>
      <c r="G29" s="50"/>
      <c r="H29" s="50"/>
      <c r="I29" s="50"/>
      <c r="J29" s="50"/>
      <c r="K29" s="50"/>
      <c r="L29" s="50"/>
      <c r="N29" s="49" t="s">
        <v>67</v>
      </c>
      <c r="O29" s="50"/>
      <c r="P29" s="50"/>
      <c r="Q29" s="50"/>
      <c r="R29" s="50"/>
    </row>
    <row r="30" spans="2:23" x14ac:dyDescent="0.2">
      <c r="B30" s="49" t="s">
        <v>26</v>
      </c>
      <c r="C30" s="49"/>
      <c r="D30" s="50"/>
      <c r="E30" s="50"/>
      <c r="F30" s="50"/>
      <c r="G30" s="50"/>
      <c r="H30" s="50"/>
      <c r="I30" s="50"/>
      <c r="J30" s="50"/>
      <c r="K30" s="50"/>
      <c r="L30" s="50"/>
      <c r="N30" s="49" t="s">
        <v>26</v>
      </c>
      <c r="O30" s="50"/>
      <c r="P30" s="50"/>
      <c r="Q30" s="50"/>
      <c r="R30" s="50"/>
    </row>
    <row r="31" spans="2:23" x14ac:dyDescent="0.2">
      <c r="B31" s="177" t="s">
        <v>35</v>
      </c>
      <c r="C31" s="177"/>
      <c r="D31" s="177"/>
      <c r="E31" s="177"/>
      <c r="F31" s="177"/>
      <c r="G31" s="177"/>
      <c r="H31" s="177"/>
      <c r="I31" s="177"/>
      <c r="J31" s="177"/>
      <c r="K31" s="177"/>
      <c r="L31" s="177"/>
      <c r="M31" s="177"/>
      <c r="N31" s="177" t="s">
        <v>35</v>
      </c>
      <c r="O31" s="177"/>
      <c r="P31" s="177"/>
      <c r="Q31" s="177"/>
      <c r="R31" s="177"/>
      <c r="S31" s="177"/>
    </row>
    <row r="32" spans="2:23" x14ac:dyDescent="0.2">
      <c r="B32" s="177"/>
      <c r="C32" s="177"/>
      <c r="D32" s="177"/>
      <c r="E32" s="177"/>
      <c r="F32" s="177"/>
      <c r="G32" s="177"/>
      <c r="H32" s="177"/>
      <c r="I32" s="177"/>
      <c r="J32" s="177"/>
      <c r="K32" s="177"/>
      <c r="L32" s="177"/>
      <c r="M32" s="177"/>
      <c r="N32" s="177"/>
      <c r="O32" s="177"/>
      <c r="P32" s="177"/>
      <c r="Q32" s="177"/>
      <c r="R32" s="177"/>
      <c r="S32" s="177"/>
    </row>
    <row r="34" spans="2:23" x14ac:dyDescent="0.2">
      <c r="B34" s="37" t="s">
        <v>62</v>
      </c>
      <c r="C34" s="37"/>
      <c r="N34" s="37" t="s">
        <v>63</v>
      </c>
    </row>
    <row r="35" spans="2:23" x14ac:dyDescent="0.2">
      <c r="B35" s="37"/>
      <c r="C35" s="37"/>
      <c r="N35" s="37"/>
    </row>
    <row r="36" spans="2:23" x14ac:dyDescent="0.2">
      <c r="C36" s="39">
        <v>2013</v>
      </c>
      <c r="D36" s="39">
        <v>2014</v>
      </c>
      <c r="E36" s="39">
        <v>2015</v>
      </c>
      <c r="F36" s="39">
        <v>2016</v>
      </c>
      <c r="G36" s="39">
        <v>2017</v>
      </c>
      <c r="H36" s="39">
        <v>2018</v>
      </c>
      <c r="I36" s="39">
        <v>2019</v>
      </c>
      <c r="J36" s="39">
        <v>2020</v>
      </c>
      <c r="K36" s="39">
        <v>2021</v>
      </c>
      <c r="L36" s="39">
        <v>2022</v>
      </c>
      <c r="O36" s="39">
        <v>2014</v>
      </c>
      <c r="P36" s="39">
        <v>2015</v>
      </c>
      <c r="Q36" s="39">
        <v>2016</v>
      </c>
      <c r="R36" s="39">
        <v>2017</v>
      </c>
      <c r="S36" s="39">
        <v>2018</v>
      </c>
      <c r="T36" s="39">
        <v>2019</v>
      </c>
      <c r="U36" s="39">
        <v>2020</v>
      </c>
      <c r="V36" s="39">
        <v>2021</v>
      </c>
      <c r="W36" s="39">
        <v>2022</v>
      </c>
    </row>
    <row r="37" spans="2:23" x14ac:dyDescent="0.2">
      <c r="B37" s="40" t="s">
        <v>27</v>
      </c>
      <c r="C37" s="40">
        <v>1.4E-2</v>
      </c>
      <c r="D37" s="41">
        <v>1.5597000000000208E-2</v>
      </c>
      <c r="E37" s="41">
        <v>1.7634000000000014E-2</v>
      </c>
      <c r="F37" s="41">
        <v>2.1952999999999747E-2</v>
      </c>
      <c r="G37" s="41">
        <v>2.2414999999999963E-2</v>
      </c>
      <c r="H37" s="41">
        <v>2.2921000000000049E-2</v>
      </c>
      <c r="I37" s="41">
        <v>2.5760999999999968E-2</v>
      </c>
      <c r="J37" s="41">
        <v>2.6382479999999986E-2</v>
      </c>
      <c r="K37" s="41">
        <v>2.6609999999999901E-2</v>
      </c>
      <c r="L37" s="41">
        <v>2.6360999999999878E-2</v>
      </c>
      <c r="N37" s="40" t="s">
        <v>27</v>
      </c>
      <c r="O37" s="41" t="s">
        <v>31</v>
      </c>
      <c r="P37" s="41" t="s">
        <v>31</v>
      </c>
      <c r="Q37" s="41" t="s">
        <v>31</v>
      </c>
      <c r="R37" s="41" t="s">
        <v>31</v>
      </c>
      <c r="S37" s="41" t="s">
        <v>31</v>
      </c>
      <c r="T37" s="41" t="s">
        <v>31</v>
      </c>
      <c r="U37" s="41" t="s">
        <v>31</v>
      </c>
      <c r="V37" s="41" t="s">
        <v>31</v>
      </c>
      <c r="W37" s="41" t="s">
        <v>31</v>
      </c>
    </row>
    <row r="38" spans="2:23" x14ac:dyDescent="0.2">
      <c r="B38" s="43" t="s">
        <v>28</v>
      </c>
      <c r="C38" s="43">
        <v>3.7999999999999999E-2</v>
      </c>
      <c r="D38" s="44">
        <v>4.8551999999999908E-2</v>
      </c>
      <c r="E38" s="44">
        <v>4.6891999999999823E-2</v>
      </c>
      <c r="F38" s="44">
        <v>5.4942000000000005E-2</v>
      </c>
      <c r="G38" s="44">
        <v>7.2970999999999772E-2</v>
      </c>
      <c r="H38" s="44">
        <v>6.4759000000000011E-2</v>
      </c>
      <c r="I38" s="44">
        <v>5.757899999999995E-2</v>
      </c>
      <c r="J38" s="44">
        <v>6.3009000000000009E-2</v>
      </c>
      <c r="K38" s="44">
        <v>6.3009000000000009E-2</v>
      </c>
      <c r="L38" s="44">
        <v>7.4081000000000133E-2</v>
      </c>
      <c r="N38" s="43" t="s">
        <v>28</v>
      </c>
      <c r="O38" s="44" t="s">
        <v>31</v>
      </c>
      <c r="P38" s="44" t="s">
        <v>31</v>
      </c>
      <c r="Q38" s="44" t="s">
        <v>31</v>
      </c>
      <c r="R38" s="44" t="s">
        <v>31</v>
      </c>
      <c r="S38" s="44" t="s">
        <v>31</v>
      </c>
      <c r="T38" s="44" t="s">
        <v>31</v>
      </c>
      <c r="U38" s="44" t="s">
        <v>31</v>
      </c>
      <c r="V38" s="44" t="s">
        <v>31</v>
      </c>
      <c r="W38" s="44" t="s">
        <v>31</v>
      </c>
    </row>
    <row r="39" spans="2:23" x14ac:dyDescent="0.2">
      <c r="B39" s="43" t="s">
        <v>29</v>
      </c>
      <c r="C39" s="43">
        <v>0.216</v>
      </c>
      <c r="D39" s="44">
        <v>0.21370899999999995</v>
      </c>
      <c r="E39" s="44">
        <v>0.2064140000000001</v>
      </c>
      <c r="F39" s="44">
        <v>0.18751999999999999</v>
      </c>
      <c r="G39" s="44">
        <v>0.18679300000000001</v>
      </c>
      <c r="H39" s="44">
        <v>0.18552399999999999</v>
      </c>
      <c r="I39" s="44">
        <v>0.18374799999999994</v>
      </c>
      <c r="J39" s="44">
        <v>0.18398400000000004</v>
      </c>
      <c r="K39" s="44">
        <v>0.18433900000000011</v>
      </c>
      <c r="L39" s="44">
        <v>0.30174800000000007</v>
      </c>
      <c r="N39" s="43" t="s">
        <v>29</v>
      </c>
      <c r="O39" s="44" t="s">
        <v>31</v>
      </c>
      <c r="P39" s="44" t="s">
        <v>31</v>
      </c>
      <c r="Q39" s="44" t="s">
        <v>31</v>
      </c>
      <c r="R39" s="44" t="s">
        <v>31</v>
      </c>
      <c r="S39" s="44" t="s">
        <v>31</v>
      </c>
      <c r="T39" s="44" t="s">
        <v>31</v>
      </c>
      <c r="U39" s="44" t="s">
        <v>31</v>
      </c>
      <c r="V39" s="44" t="s">
        <v>31</v>
      </c>
      <c r="W39" s="44" t="s">
        <v>31</v>
      </c>
    </row>
    <row r="40" spans="2:23" x14ac:dyDescent="0.2">
      <c r="B40" s="43" t="s">
        <v>30</v>
      </c>
      <c r="C40" s="43">
        <v>1.4999999999999999E-2</v>
      </c>
      <c r="D40" s="44">
        <v>1.5258000000000002E-2</v>
      </c>
      <c r="E40" s="44">
        <v>1.4733999999999995E-2</v>
      </c>
      <c r="F40" s="44">
        <v>1.2276000000000004E-2</v>
      </c>
      <c r="G40" s="44">
        <v>1.0195000000000001E-2</v>
      </c>
      <c r="H40" s="44">
        <v>1.1703E-2</v>
      </c>
      <c r="I40" s="44">
        <v>2.3192999999999998E-2</v>
      </c>
      <c r="J40" s="44">
        <v>2.9899000000000002E-2</v>
      </c>
      <c r="K40" s="44">
        <v>2.995299999999999E-2</v>
      </c>
      <c r="L40" s="44">
        <v>8.0888000000000002E-2</v>
      </c>
      <c r="N40" s="43" t="s">
        <v>30</v>
      </c>
      <c r="O40" s="44" t="s">
        <v>31</v>
      </c>
      <c r="P40" s="44" t="s">
        <v>31</v>
      </c>
      <c r="Q40" s="44" t="s">
        <v>31</v>
      </c>
      <c r="R40" s="44" t="s">
        <v>31</v>
      </c>
      <c r="S40" s="44" t="s">
        <v>31</v>
      </c>
      <c r="T40" s="44" t="s">
        <v>31</v>
      </c>
      <c r="U40" s="44" t="s">
        <v>31</v>
      </c>
      <c r="V40" s="44" t="s">
        <v>31</v>
      </c>
      <c r="W40" s="44" t="s">
        <v>31</v>
      </c>
    </row>
    <row r="41" spans="2:23" x14ac:dyDescent="0.2">
      <c r="B41" s="43" t="s">
        <v>32</v>
      </c>
      <c r="C41" s="43">
        <v>2.1999999999999999E-2</v>
      </c>
      <c r="D41" s="44">
        <v>3.4619999999999894E-2</v>
      </c>
      <c r="E41" s="44">
        <v>2.9511999999999716E-2</v>
      </c>
      <c r="F41" s="44">
        <v>2.6718999999999597E-2</v>
      </c>
      <c r="G41" s="44">
        <v>2.2027999999999794E-2</v>
      </c>
      <c r="H41" s="44">
        <v>2.7122000000000299E-2</v>
      </c>
      <c r="I41" s="44">
        <v>6.2705999999999679E-2</v>
      </c>
      <c r="J41" s="44">
        <v>7.5889000000000123E-2</v>
      </c>
      <c r="K41" s="44">
        <v>7.5964999999999686E-2</v>
      </c>
      <c r="L41" s="44">
        <v>0.14993199999999979</v>
      </c>
      <c r="N41" s="43" t="s">
        <v>32</v>
      </c>
      <c r="O41" s="44" t="s">
        <v>31</v>
      </c>
      <c r="P41" s="44" t="s">
        <v>31</v>
      </c>
      <c r="Q41" s="44" t="s">
        <v>31</v>
      </c>
      <c r="R41" s="44" t="s">
        <v>31</v>
      </c>
      <c r="S41" s="44" t="s">
        <v>31</v>
      </c>
      <c r="T41" s="44" t="s">
        <v>31</v>
      </c>
      <c r="U41" s="44" t="s">
        <v>31</v>
      </c>
      <c r="V41" s="44" t="s">
        <v>31</v>
      </c>
      <c r="W41" s="44" t="s">
        <v>31</v>
      </c>
    </row>
    <row r="42" spans="2:23" x14ac:dyDescent="0.2">
      <c r="B42" s="45" t="s">
        <v>33</v>
      </c>
      <c r="C42" s="43">
        <v>1.6E-2</v>
      </c>
      <c r="D42" s="46">
        <v>1.7896999999999993E-2</v>
      </c>
      <c r="E42" s="46">
        <v>1.9712999999999994E-2</v>
      </c>
      <c r="F42" s="46">
        <v>1.874799999999999E-2</v>
      </c>
      <c r="G42" s="46">
        <v>2.0298000000000031E-2</v>
      </c>
      <c r="H42" s="46">
        <v>1.7930000000000008E-2</v>
      </c>
      <c r="I42" s="46">
        <v>2.1915999999999998E-2</v>
      </c>
      <c r="J42" s="46">
        <v>1.9070999999999998E-2</v>
      </c>
      <c r="K42" s="46">
        <v>1.9591999999999998E-2</v>
      </c>
      <c r="L42" s="46">
        <v>2.6957999999999999E-2</v>
      </c>
      <c r="N42" s="45" t="s">
        <v>33</v>
      </c>
      <c r="O42" s="44" t="s">
        <v>31</v>
      </c>
      <c r="P42" s="44" t="s">
        <v>31</v>
      </c>
      <c r="Q42" s="44" t="s">
        <v>31</v>
      </c>
      <c r="R42" s="44" t="s">
        <v>31</v>
      </c>
      <c r="S42" s="44" t="s">
        <v>31</v>
      </c>
      <c r="T42" s="44" t="s">
        <v>31</v>
      </c>
      <c r="U42" s="44" t="s">
        <v>31</v>
      </c>
      <c r="V42" s="44" t="s">
        <v>31</v>
      </c>
      <c r="W42" s="44" t="s">
        <v>31</v>
      </c>
    </row>
    <row r="43" spans="2:23" x14ac:dyDescent="0.2">
      <c r="B43" s="47" t="s">
        <v>34</v>
      </c>
      <c r="C43" s="47">
        <v>0.32099999999999906</v>
      </c>
      <c r="D43" s="48">
        <v>0.3456329999999998</v>
      </c>
      <c r="E43" s="48">
        <v>0.33489900000000128</v>
      </c>
      <c r="F43" s="48">
        <v>0.32215800000000033</v>
      </c>
      <c r="G43" s="48">
        <v>0.33469999999999983</v>
      </c>
      <c r="H43" s="48">
        <v>0.32995899999999984</v>
      </c>
      <c r="I43" s="48">
        <v>0.37490300000000026</v>
      </c>
      <c r="J43" s="48">
        <v>0.39823448000000006</v>
      </c>
      <c r="K43" s="48">
        <v>0.39946799999999982</v>
      </c>
      <c r="L43" s="48">
        <v>0.659968000000001</v>
      </c>
      <c r="N43" s="47" t="s">
        <v>34</v>
      </c>
      <c r="O43" s="48">
        <f t="shared" ref="O43:T43" si="12">100*(D43/C43-1)</f>
        <v>7.6738317757011787</v>
      </c>
      <c r="P43" s="48">
        <f t="shared" si="12"/>
        <v>-3.1056062355152791</v>
      </c>
      <c r="Q43" s="48">
        <f t="shared" si="12"/>
        <v>-3.8044305895212904</v>
      </c>
      <c r="R43" s="48">
        <f t="shared" si="12"/>
        <v>3.8931207668285284</v>
      </c>
      <c r="S43" s="48">
        <f t="shared" si="12"/>
        <v>-1.4164923812369223</v>
      </c>
      <c r="T43" s="48">
        <f t="shared" si="12"/>
        <v>13.621086256171356</v>
      </c>
      <c r="U43" s="48">
        <f t="shared" ref="U43:W43" si="13">100*(J43/I43-1)</f>
        <v>6.2233377700364523</v>
      </c>
      <c r="V43" s="48">
        <f t="shared" si="13"/>
        <v>0.30974716202367691</v>
      </c>
      <c r="W43" s="48">
        <f t="shared" si="13"/>
        <v>65.211731603032348</v>
      </c>
    </row>
    <row r="44" spans="2:23" x14ac:dyDescent="0.2">
      <c r="B44" s="176" t="s">
        <v>11</v>
      </c>
      <c r="C44" s="176"/>
      <c r="D44" s="176"/>
      <c r="E44" s="176"/>
      <c r="F44" s="50"/>
      <c r="G44" s="50"/>
      <c r="H44" s="50"/>
      <c r="I44" s="50"/>
      <c r="J44" s="50"/>
      <c r="K44" s="50"/>
      <c r="L44" s="50"/>
      <c r="N44" s="176" t="s">
        <v>25</v>
      </c>
      <c r="O44" s="176"/>
      <c r="P44" s="176"/>
      <c r="Q44" s="50"/>
      <c r="R44" s="50"/>
    </row>
    <row r="45" spans="2:23" x14ac:dyDescent="0.2">
      <c r="B45" s="49" t="s">
        <v>67</v>
      </c>
      <c r="C45" s="49"/>
      <c r="D45" s="50"/>
      <c r="E45" s="50"/>
      <c r="F45" s="50"/>
      <c r="G45" s="50"/>
      <c r="H45" s="50"/>
      <c r="I45" s="50"/>
      <c r="J45" s="50"/>
      <c r="K45" s="50"/>
      <c r="L45" s="50"/>
      <c r="N45" s="49" t="s">
        <v>67</v>
      </c>
      <c r="O45" s="50"/>
      <c r="P45" s="50"/>
      <c r="Q45" s="50"/>
      <c r="R45" s="50"/>
    </row>
    <row r="46" spans="2:23" x14ac:dyDescent="0.2">
      <c r="B46" s="49" t="s">
        <v>26</v>
      </c>
      <c r="C46" s="49"/>
      <c r="D46" s="50"/>
      <c r="E46" s="50"/>
      <c r="F46" s="50"/>
      <c r="G46" s="50"/>
      <c r="H46" s="50"/>
      <c r="I46" s="50"/>
      <c r="J46" s="50"/>
      <c r="K46" s="50"/>
      <c r="L46" s="50"/>
      <c r="N46" s="49" t="s">
        <v>26</v>
      </c>
      <c r="O46" s="50"/>
      <c r="P46" s="50"/>
      <c r="Q46" s="50"/>
      <c r="R46" s="50"/>
    </row>
    <row r="47" spans="2:23" x14ac:dyDescent="0.2">
      <c r="B47" s="177" t="s">
        <v>35</v>
      </c>
      <c r="C47" s="177"/>
      <c r="D47" s="177"/>
      <c r="E47" s="177"/>
      <c r="F47" s="177"/>
      <c r="G47" s="177"/>
      <c r="H47" s="177"/>
      <c r="I47" s="177"/>
      <c r="J47" s="177"/>
      <c r="K47" s="177"/>
      <c r="L47" s="177"/>
      <c r="M47" s="177"/>
      <c r="N47" s="177" t="s">
        <v>35</v>
      </c>
      <c r="O47" s="177"/>
      <c r="P47" s="177"/>
      <c r="Q47" s="177"/>
      <c r="R47" s="177"/>
      <c r="S47" s="177"/>
    </row>
    <row r="48" spans="2:23" x14ac:dyDescent="0.2">
      <c r="B48" s="177"/>
      <c r="C48" s="177"/>
      <c r="D48" s="177"/>
      <c r="E48" s="177"/>
      <c r="F48" s="177"/>
      <c r="G48" s="177"/>
      <c r="H48" s="177"/>
      <c r="I48" s="177"/>
      <c r="J48" s="177"/>
      <c r="K48" s="177"/>
      <c r="L48" s="177"/>
      <c r="M48" s="177"/>
      <c r="N48" s="177"/>
      <c r="O48" s="177"/>
      <c r="P48" s="177"/>
      <c r="Q48" s="177"/>
      <c r="R48" s="177"/>
      <c r="S48" s="177"/>
    </row>
  </sheetData>
  <mergeCells count="12">
    <mergeCell ref="B12:E12"/>
    <mergeCell ref="N12:P12"/>
    <mergeCell ref="B15:M16"/>
    <mergeCell ref="N15:S16"/>
    <mergeCell ref="B28:E28"/>
    <mergeCell ref="N28:P28"/>
    <mergeCell ref="B31:M32"/>
    <mergeCell ref="N31:S32"/>
    <mergeCell ref="B44:E44"/>
    <mergeCell ref="N44:P44"/>
    <mergeCell ref="B47:M48"/>
    <mergeCell ref="N47:S48"/>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26"/>
  <sheetViews>
    <sheetView workbookViewId="0"/>
  </sheetViews>
  <sheetFormatPr baseColWidth="10" defaultRowHeight="15" x14ac:dyDescent="0.25"/>
  <cols>
    <col min="1" max="1" width="3.42578125" style="16" customWidth="1"/>
    <col min="2" max="2" width="28.5703125" style="16" customWidth="1"/>
    <col min="3" max="14" width="8.5703125" style="16" customWidth="1"/>
    <col min="15" max="15" width="28.5703125" style="16" customWidth="1"/>
    <col min="16" max="25" width="8.5703125" style="16" customWidth="1"/>
    <col min="26" max="26" width="18.140625" style="16" customWidth="1"/>
    <col min="27" max="16384" width="11.42578125" style="16"/>
  </cols>
  <sheetData>
    <row r="1" spans="2:26" ht="15.75" thickBot="1" x14ac:dyDescent="0.3">
      <c r="B1" s="178" t="s">
        <v>36</v>
      </c>
      <c r="C1" s="179"/>
      <c r="D1" s="179"/>
      <c r="E1" s="179"/>
      <c r="F1" s="179"/>
      <c r="G1" s="179"/>
      <c r="H1" s="179"/>
      <c r="I1" s="179"/>
      <c r="J1" s="179"/>
      <c r="K1" s="179"/>
      <c r="L1" s="179"/>
      <c r="M1" s="179"/>
      <c r="N1" s="179"/>
      <c r="O1" s="178" t="s">
        <v>38</v>
      </c>
      <c r="P1" s="179"/>
      <c r="Q1" s="179"/>
      <c r="R1" s="179"/>
      <c r="S1" s="179"/>
      <c r="T1" s="179"/>
      <c r="U1" s="179"/>
      <c r="V1" s="179"/>
      <c r="W1" s="179"/>
      <c r="X1" s="179"/>
      <c r="Y1" s="179"/>
      <c r="Z1" s="179"/>
    </row>
    <row r="2" spans="2:26" ht="39" thickBot="1" x14ac:dyDescent="0.3">
      <c r="B2" s="17"/>
      <c r="C2" s="18">
        <v>2013</v>
      </c>
      <c r="D2" s="19">
        <v>2014</v>
      </c>
      <c r="E2" s="19">
        <v>2015</v>
      </c>
      <c r="F2" s="19">
        <v>2016</v>
      </c>
      <c r="G2" s="19">
        <v>2017</v>
      </c>
      <c r="H2" s="19">
        <v>2018</v>
      </c>
      <c r="I2" s="19">
        <v>2019</v>
      </c>
      <c r="J2" s="83">
        <v>2020</v>
      </c>
      <c r="K2" s="19">
        <v>2021</v>
      </c>
      <c r="L2" s="85">
        <v>2022</v>
      </c>
      <c r="M2" s="81"/>
      <c r="O2" s="17"/>
      <c r="P2" s="18">
        <v>2013</v>
      </c>
      <c r="Q2" s="19">
        <v>2014</v>
      </c>
      <c r="R2" s="19">
        <v>2015</v>
      </c>
      <c r="S2" s="19">
        <v>2016</v>
      </c>
      <c r="T2" s="20">
        <v>2017</v>
      </c>
      <c r="U2" s="19">
        <v>2018</v>
      </c>
      <c r="V2" s="21">
        <v>2019</v>
      </c>
      <c r="W2" s="87">
        <v>2020</v>
      </c>
      <c r="X2" s="21">
        <v>2021</v>
      </c>
      <c r="Y2" s="88">
        <v>2022</v>
      </c>
      <c r="Z2" s="22" t="s">
        <v>84</v>
      </c>
    </row>
    <row r="3" spans="2:26" ht="26.25" thickBot="1" x14ac:dyDescent="0.3">
      <c r="B3" s="23" t="s">
        <v>37</v>
      </c>
      <c r="C3" s="24">
        <v>1.2150000000000001</v>
      </c>
      <c r="D3" s="25">
        <v>1.25</v>
      </c>
      <c r="E3" s="25">
        <v>1.3</v>
      </c>
      <c r="F3" s="25">
        <v>1.5</v>
      </c>
      <c r="G3" s="25">
        <v>1.55</v>
      </c>
      <c r="H3" s="26">
        <v>1.71</v>
      </c>
      <c r="I3" s="26">
        <v>1.76</v>
      </c>
      <c r="J3" s="84">
        <v>1.65</v>
      </c>
      <c r="K3" s="26">
        <v>1.7</v>
      </c>
      <c r="L3" s="86">
        <v>1.75</v>
      </c>
      <c r="M3" s="82"/>
      <c r="O3" s="27" t="s">
        <v>37</v>
      </c>
      <c r="P3" s="28"/>
      <c r="Q3" s="29">
        <f>(D3-C3)/C3*100</f>
        <v>2.8806584362139849</v>
      </c>
      <c r="R3" s="29">
        <f t="shared" ref="R3:Y3" si="0">(E3-D3)/D3*100</f>
        <v>4.0000000000000036</v>
      </c>
      <c r="S3" s="29">
        <f t="shared" si="0"/>
        <v>15.38461538461538</v>
      </c>
      <c r="T3" s="29">
        <f t="shared" si="0"/>
        <v>3.3333333333333361</v>
      </c>
      <c r="U3" s="29">
        <f t="shared" si="0"/>
        <v>10.322580645161285</v>
      </c>
      <c r="V3" s="29">
        <f t="shared" si="0"/>
        <v>2.9239766081871372</v>
      </c>
      <c r="W3" s="29">
        <f t="shared" si="0"/>
        <v>-6.2500000000000053</v>
      </c>
      <c r="X3" s="29">
        <f t="shared" si="0"/>
        <v>3.0303030303030329</v>
      </c>
      <c r="Y3" s="29">
        <f t="shared" si="0"/>
        <v>2.9411764705882382</v>
      </c>
      <c r="Z3" s="30">
        <f>POWER(L3/C3, 1/9)-1</f>
        <v>4.1374318863041326E-2</v>
      </c>
    </row>
    <row r="4" spans="2:26" x14ac:dyDescent="0.25">
      <c r="B4" s="180" t="s">
        <v>11</v>
      </c>
      <c r="C4" s="180"/>
      <c r="D4" s="180"/>
      <c r="E4" s="180"/>
      <c r="F4" s="180"/>
      <c r="G4" s="180"/>
      <c r="H4" s="31"/>
      <c r="I4" s="31"/>
      <c r="J4" s="31"/>
      <c r="K4" s="31"/>
      <c r="L4" s="31"/>
      <c r="M4" s="31"/>
      <c r="O4" s="32" t="s">
        <v>12</v>
      </c>
    </row>
    <row r="5" spans="2:26" x14ac:dyDescent="0.25">
      <c r="B5" s="181" t="s">
        <v>69</v>
      </c>
      <c r="C5" s="181"/>
      <c r="D5" s="181"/>
      <c r="E5" s="181"/>
      <c r="F5" s="181"/>
      <c r="G5" s="181"/>
      <c r="H5" s="182"/>
      <c r="I5" s="108"/>
      <c r="J5" s="108"/>
      <c r="K5" s="111"/>
      <c r="L5" s="108"/>
      <c r="M5" s="111"/>
      <c r="N5" s="32"/>
      <c r="O5" s="181" t="s">
        <v>85</v>
      </c>
      <c r="P5" s="181"/>
      <c r="Q5" s="181"/>
      <c r="R5" s="181"/>
      <c r="S5" s="181"/>
      <c r="T5" s="181"/>
      <c r="U5" s="181"/>
      <c r="V5" s="181"/>
      <c r="W5" s="181"/>
      <c r="X5" s="181"/>
      <c r="Y5" s="181"/>
      <c r="Z5" s="181"/>
    </row>
    <row r="6" spans="2:26" x14ac:dyDescent="0.25">
      <c r="B6" s="167" t="s">
        <v>64</v>
      </c>
      <c r="C6" s="167"/>
      <c r="D6" s="167"/>
      <c r="E6" s="167"/>
      <c r="F6" s="167"/>
      <c r="G6" s="167"/>
      <c r="H6" s="33"/>
      <c r="I6" s="33"/>
      <c r="J6" s="33"/>
      <c r="K6" s="112"/>
      <c r="L6" s="33"/>
      <c r="M6" s="112"/>
      <c r="N6" s="34"/>
      <c r="O6" s="167" t="s">
        <v>64</v>
      </c>
      <c r="P6" s="167"/>
      <c r="Q6" s="167"/>
      <c r="R6" s="167"/>
      <c r="S6" s="167"/>
      <c r="T6" s="167"/>
      <c r="U6" s="167"/>
      <c r="V6" s="167"/>
      <c r="W6" s="167"/>
      <c r="X6" s="167"/>
      <c r="Y6" s="167"/>
      <c r="Z6" s="167"/>
    </row>
    <row r="10" spans="2:26" x14ac:dyDescent="0.25">
      <c r="C10" s="35"/>
      <c r="D10" s="35"/>
      <c r="E10" s="35"/>
      <c r="F10" s="35"/>
      <c r="G10" s="35"/>
      <c r="H10" s="35"/>
      <c r="I10" s="35"/>
      <c r="J10" s="35"/>
      <c r="K10" s="35"/>
      <c r="L10" s="35"/>
      <c r="M10" s="35"/>
    </row>
    <row r="25" spans="2:2" x14ac:dyDescent="0.25">
      <c r="B25" s="36"/>
    </row>
    <row r="26" spans="2:2" x14ac:dyDescent="0.25">
      <c r="B26" s="36"/>
    </row>
  </sheetData>
  <mergeCells count="7">
    <mergeCell ref="O6:Z6"/>
    <mergeCell ref="B1:N1"/>
    <mergeCell ref="O1:Z1"/>
    <mergeCell ref="B4:G4"/>
    <mergeCell ref="B5:H5"/>
    <mergeCell ref="O5:Z5"/>
    <mergeCell ref="B6:G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Lisez-moi</vt:lpstr>
      <vt:lpstr>T1.1_Ménages</vt:lpstr>
      <vt:lpstr>T1.2_APU</vt:lpstr>
      <vt:lpstr>T1.2_APUL</vt:lpstr>
      <vt:lpstr>T1.3_entrepr</vt:lpstr>
    </vt:vector>
  </TitlesOfParts>
  <Company>Ministère du travail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INJEP</dc:creator>
  <cp:lastModifiedBy>Administration centrale</cp:lastModifiedBy>
  <cp:lastPrinted>2024-11-20T13:52:36Z</cp:lastPrinted>
  <dcterms:created xsi:type="dcterms:W3CDTF">2020-10-05T16:00:46Z</dcterms:created>
  <dcterms:modified xsi:type="dcterms:W3CDTF">2025-02-19T14:09:21Z</dcterms:modified>
</cp:coreProperties>
</file>